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ob.thompson\Videos\"/>
    </mc:Choice>
  </mc:AlternateContent>
  <bookViews>
    <workbookView xWindow="0" yWindow="0" windowWidth="25200" windowHeight="13140" activeTab="1"/>
  </bookViews>
  <sheets>
    <sheet name="Spring 2017" sheetId="1" r:id="rId1"/>
    <sheet name="Summer 2017" sheetId="2" r:id="rId2"/>
    <sheet name="Fall 2017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A2" i="4"/>
  <c r="B25" i="2" l="1"/>
  <c r="B25" i="4"/>
  <c r="B24" i="4"/>
  <c r="B22" i="4"/>
  <c r="L26" i="4"/>
  <c r="L27" i="4"/>
  <c r="L24" i="4"/>
  <c r="L25" i="4"/>
  <c r="L23" i="4"/>
  <c r="L19" i="4"/>
  <c r="L20" i="4"/>
  <c r="L18" i="4"/>
  <c r="L22" i="2"/>
  <c r="L23" i="2"/>
  <c r="L21" i="2"/>
  <c r="K22" i="2"/>
  <c r="K23" i="2"/>
  <c r="K21" i="2"/>
  <c r="B22" i="2"/>
  <c r="B20" i="4" l="1"/>
  <c r="B21" i="4" s="1"/>
  <c r="A2" i="2"/>
  <c r="B19" i="4"/>
  <c r="B21" i="2"/>
  <c r="B18" i="2"/>
  <c r="B19" i="2" l="1"/>
  <c r="B20" i="2"/>
  <c r="B24" i="2"/>
  <c r="B23" i="2"/>
  <c r="B23" i="4"/>
  <c r="S31" i="4"/>
  <c r="S32" i="4"/>
  <c r="S33" i="4"/>
  <c r="S29" i="4"/>
  <c r="S30" i="4"/>
  <c r="B15" i="2"/>
  <c r="S19" i="4" l="1"/>
  <c r="S20" i="4"/>
  <c r="S21" i="4"/>
  <c r="S22" i="4"/>
  <c r="S23" i="4"/>
  <c r="S24" i="4"/>
  <c r="S25" i="4"/>
  <c r="S26" i="4"/>
  <c r="S27" i="4"/>
  <c r="S28" i="4"/>
  <c r="S18" i="4"/>
  <c r="B17" i="4" l="1"/>
  <c r="B18" i="4" s="1"/>
  <c r="B16" i="2" l="1"/>
  <c r="B17" i="2" s="1"/>
  <c r="B8" i="4"/>
  <c r="A8" i="4" s="1"/>
  <c r="B8" i="2"/>
  <c r="A8" i="2" s="1"/>
  <c r="C7" i="1" l="1"/>
  <c r="C15" i="1" l="1"/>
  <c r="C16" i="1"/>
  <c r="C20" i="1"/>
  <c r="C17" i="1"/>
  <c r="C18" i="1" s="1"/>
  <c r="C13" i="1"/>
  <c r="C19" i="1"/>
  <c r="C14" i="1"/>
  <c r="B7" i="1" l="1"/>
  <c r="C12" i="1" l="1"/>
</calcChain>
</file>

<file path=xl/sharedStrings.xml><?xml version="1.0" encoding="utf-8"?>
<sst xmlns="http://schemas.openxmlformats.org/spreadsheetml/2006/main" count="80" uniqueCount="57">
  <si>
    <t>Semester begin date:</t>
  </si>
  <si>
    <t>Semester end date:</t>
  </si>
  <si>
    <t>Ultimate practices left:</t>
  </si>
  <si>
    <t>School days left:</t>
  </si>
  <si>
    <t>Dining hall meals left:</t>
  </si>
  <si>
    <t>Weekends left:</t>
  </si>
  <si>
    <t>School Mondays left:</t>
  </si>
  <si>
    <t>Classes to attend:</t>
  </si>
  <si>
    <t>Holidays</t>
  </si>
  <si>
    <t>Hours until summer:</t>
  </si>
  <si>
    <t>Spring break:</t>
  </si>
  <si>
    <t>Days until Spring break</t>
  </si>
  <si>
    <t>School days til' spring break</t>
  </si>
  <si>
    <t>Summer Start date:</t>
  </si>
  <si>
    <t>Summer End date:</t>
  </si>
  <si>
    <t>Start date:</t>
  </si>
  <si>
    <t>End date:</t>
  </si>
  <si>
    <t>Work days left:</t>
  </si>
  <si>
    <t>Work End date:</t>
  </si>
  <si>
    <t>Work Start date:</t>
  </si>
  <si>
    <t>PTO hours so far:</t>
  </si>
  <si>
    <t>hours</t>
  </si>
  <si>
    <t>PTO days:</t>
  </si>
  <si>
    <t>days</t>
  </si>
  <si>
    <t>Football Game Days</t>
  </si>
  <si>
    <t>Home/Away</t>
  </si>
  <si>
    <t>Home</t>
  </si>
  <si>
    <t>Away</t>
  </si>
  <si>
    <t>Football games left</t>
  </si>
  <si>
    <t>Home games</t>
  </si>
  <si>
    <t>Away games</t>
  </si>
  <si>
    <t>Work days left</t>
  </si>
  <si>
    <t>Days until school starts:</t>
  </si>
  <si>
    <t>School starts:</t>
  </si>
  <si>
    <t>Meals until school starts:</t>
  </si>
  <si>
    <t>meals</t>
  </si>
  <si>
    <t>Calories until school starts:</t>
  </si>
  <si>
    <t>Hours of sleep so far:</t>
  </si>
  <si>
    <t>Mondays survived:</t>
  </si>
  <si>
    <t>Mondays survived</t>
  </si>
  <si>
    <t>Days til</t>
  </si>
  <si>
    <t>Days until next holiday:</t>
  </si>
  <si>
    <t>Workdays</t>
  </si>
  <si>
    <t>Work days:</t>
  </si>
  <si>
    <t>Formula</t>
  </si>
  <si>
    <t>Today is</t>
  </si>
  <si>
    <t>Count</t>
  </si>
  <si>
    <t>Number</t>
  </si>
  <si>
    <t>Units</t>
  </si>
  <si>
    <t>Cal</t>
  </si>
  <si>
    <t>Name</t>
  </si>
  <si>
    <t>Num</t>
  </si>
  <si>
    <t>School holidays</t>
  </si>
  <si>
    <t>Hours until Christmas:</t>
  </si>
  <si>
    <t>Days until Christmas:</t>
  </si>
  <si>
    <t>PTO days so far:</t>
  </si>
  <si>
    <t>Work hours so far: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</si>
</sst>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F800]dddd\,\ mmmm\ dd\,\ yyyy"/>
    <numFmt numFmtId="165" formatCode="[$-409]mmmm\ d;@"/>
    <numFmt numFmtId="166" formatCode="dddd\,\ mmmm\ d"/>
    <numFmt numFmtId="167" formatCode="0.0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0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9" fontId="3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0" fillId="2" borderId="0" xfId="0" applyFill="1" applyBorder="1"/>
    <xf numFmtId="14" fontId="0" fillId="2" borderId="2" xfId="0" applyNumberFormat="1" applyFill="1" applyBorder="1" applyAlignment="1">
      <alignment horizontal="left"/>
    </xf>
    <xf numFmtId="14" fontId="0" fillId="2" borderId="3" xfId="0" applyNumberFormat="1" applyFill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1" fontId="4" fillId="5" borderId="5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1" fontId="4" fillId="5" borderId="0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0" fillId="3" borderId="0" xfId="0" applyFill="1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8" fillId="2" borderId="0" xfId="0" applyFont="1" applyFill="1"/>
    <xf numFmtId="16" fontId="0" fillId="2" borderId="0" xfId="0" applyNumberFormat="1" applyFill="1"/>
    <xf numFmtId="9" fontId="0" fillId="2" borderId="0" xfId="1" applyFont="1" applyFill="1" applyAlignment="1">
      <alignment horizontal="center" vertical="center"/>
    </xf>
    <xf numFmtId="0" fontId="7" fillId="6" borderId="0" xfId="0" applyFont="1" applyFill="1" applyAlignment="1"/>
    <xf numFmtId="0" fontId="9" fillId="0" borderId="0" xfId="0" applyFont="1"/>
    <xf numFmtId="1" fontId="0" fillId="0" borderId="0" xfId="0" applyNumberFormat="1"/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left" indent="2"/>
    </xf>
    <xf numFmtId="0" fontId="10" fillId="6" borderId="8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/>
    <xf numFmtId="1" fontId="0" fillId="7" borderId="0" xfId="0" applyNumberFormat="1" applyFill="1" applyAlignment="1"/>
    <xf numFmtId="1" fontId="0" fillId="7" borderId="0" xfId="0" applyNumberForma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1" fontId="9" fillId="0" borderId="0" xfId="0" applyNumberFormat="1" applyFont="1" applyAlignment="1">
      <alignment horizontal="right" vertical="center"/>
    </xf>
    <xf numFmtId="167" fontId="0" fillId="0" borderId="0" xfId="0" applyNumberFormat="1"/>
    <xf numFmtId="0" fontId="0" fillId="0" borderId="0" xfId="0" applyAlignment="1">
      <alignment horizontal="left" indent="1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/>
    <xf numFmtId="0" fontId="14" fillId="6" borderId="0" xfId="0" applyFont="1" applyFill="1" applyAlignment="1">
      <alignment vertical="center"/>
    </xf>
    <xf numFmtId="168" fontId="8" fillId="0" borderId="0" xfId="2" applyNumberFormat="1" applyFont="1"/>
    <xf numFmtId="168" fontId="1" fillId="0" borderId="0" xfId="2" applyNumberFormat="1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/>
    <xf numFmtId="16" fontId="0" fillId="0" borderId="0" xfId="0" applyNumberFormat="1"/>
    <xf numFmtId="0" fontId="14" fillId="6" borderId="0" xfId="0" applyFont="1" applyFill="1" applyAlignment="1">
      <alignment horizontal="right"/>
    </xf>
    <xf numFmtId="2" fontId="0" fillId="0" borderId="0" xfId="0" applyNumberFormat="1"/>
    <xf numFmtId="164" fontId="0" fillId="2" borderId="0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166" fontId="6" fillId="7" borderId="9" xfId="0" applyNumberFormat="1" applyFont="1" applyFill="1" applyBorder="1" applyAlignment="1">
      <alignment horizontal="left"/>
    </xf>
    <xf numFmtId="166" fontId="6" fillId="7" borderId="0" xfId="0" applyNumberFormat="1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66" fontId="6" fillId="0" borderId="9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0" fillId="7" borderId="0" xfId="0" applyFill="1" applyBorder="1" applyAlignment="1">
      <alignment horizontal="center"/>
    </xf>
    <xf numFmtId="166" fontId="6" fillId="0" borderId="11" xfId="0" applyNumberFormat="1" applyFont="1" applyBorder="1" applyAlignment="1">
      <alignment horizontal="left"/>
    </xf>
    <xf numFmtId="166" fontId="6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7" fillId="6" borderId="6" xfId="0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Fill="1" applyBorder="1"/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7030A0"/>
      </font>
    </dxf>
    <dxf>
      <numFmt numFmtId="2" formatCode="0.0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/>
        <name val="Calibri"/>
        <scheme val="minor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</xdr:row>
      <xdr:rowOff>0</xdr:rowOff>
    </xdr:from>
    <xdr:to>
      <xdr:col>18</xdr:col>
      <xdr:colOff>47569</xdr:colOff>
      <xdr:row>9</xdr:row>
      <xdr:rowOff>146794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162050"/>
          <a:ext cx="9991669" cy="1651744"/>
        </a:xfrm>
        <a:prstGeom prst="rect">
          <a:avLst/>
        </a:prstGeom>
        <a:effectLst/>
      </xdr:spPr>
    </xdr:pic>
    <xdr:clientData/>
  </xdr:twoCellAnchor>
  <xdr:twoCellAnchor>
    <xdr:from>
      <xdr:col>16</xdr:col>
      <xdr:colOff>411480</xdr:colOff>
      <xdr:row>2</xdr:row>
      <xdr:rowOff>106680</xdr:rowOff>
    </xdr:from>
    <xdr:to>
      <xdr:col>16</xdr:col>
      <xdr:colOff>1226820</xdr:colOff>
      <xdr:row>5</xdr:row>
      <xdr:rowOff>38100</xdr:rowOff>
    </xdr:to>
    <xdr:sp macro="" textlink="">
      <xdr:nvSpPr>
        <xdr:cNvPr id="3" name="Rectangle 2"/>
        <xdr:cNvSpPr/>
      </xdr:nvSpPr>
      <xdr:spPr>
        <a:xfrm>
          <a:off x="9776460" y="1066800"/>
          <a:ext cx="815340" cy="4800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320040</xdr:colOff>
      <xdr:row>3</xdr:row>
      <xdr:rowOff>0</xdr:rowOff>
    </xdr:from>
    <xdr:to>
      <xdr:col>16</xdr:col>
      <xdr:colOff>1325880</xdr:colOff>
      <xdr:row>5</xdr:row>
      <xdr:rowOff>99060</xdr:rowOff>
    </xdr:to>
    <xdr:sp macro="" textlink="">
      <xdr:nvSpPr>
        <xdr:cNvPr id="4" name="TextBox 3"/>
        <xdr:cNvSpPr txBox="1"/>
      </xdr:nvSpPr>
      <xdr:spPr>
        <a:xfrm>
          <a:off x="9685020" y="1143000"/>
          <a:ext cx="1005840" cy="464820"/>
        </a:xfrm>
        <a:prstGeom prst="rect">
          <a:avLst/>
        </a:prstGeom>
        <a:solidFill>
          <a:schemeClr val="bg1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Dance Showcase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5954</xdr:colOff>
      <xdr:row>7</xdr:row>
      <xdr:rowOff>5337</xdr:rowOff>
    </xdr:from>
    <xdr:to>
      <xdr:col>18</xdr:col>
      <xdr:colOff>57479</xdr:colOff>
      <xdr:row>8</xdr:row>
      <xdr:rowOff>1012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678" y="1365113"/>
          <a:ext cx="8046572" cy="460018"/>
        </a:xfrm>
        <a:prstGeom prst="rect">
          <a:avLst/>
        </a:prstGeom>
      </xdr:spPr>
    </xdr:pic>
    <xdr:clientData/>
  </xdr:twoCellAnchor>
  <xdr:twoCellAnchor>
    <xdr:from>
      <xdr:col>5</xdr:col>
      <xdr:colOff>332061</xdr:colOff>
      <xdr:row>7</xdr:row>
      <xdr:rowOff>449646</xdr:rowOff>
    </xdr:from>
    <xdr:to>
      <xdr:col>5</xdr:col>
      <xdr:colOff>332061</xdr:colOff>
      <xdr:row>8</xdr:row>
      <xdr:rowOff>230902</xdr:rowOff>
    </xdr:to>
    <xdr:cxnSp macro="">
      <xdr:nvCxnSpPr>
        <xdr:cNvPr id="3" name="Straight Arrow Connector 2"/>
        <xdr:cNvCxnSpPr/>
      </xdr:nvCxnSpPr>
      <xdr:spPr>
        <a:xfrm flipV="1">
          <a:off x="3445751" y="1809422"/>
          <a:ext cx="0" cy="247652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66099</xdr:colOff>
      <xdr:row>6</xdr:row>
      <xdr:rowOff>28657</xdr:rowOff>
    </xdr:from>
    <xdr:to>
      <xdr:col>3</xdr:col>
      <xdr:colOff>66099</xdr:colOff>
      <xdr:row>7</xdr:row>
      <xdr:rowOff>3572</xdr:rowOff>
    </xdr:to>
    <xdr:cxnSp macro="">
      <xdr:nvCxnSpPr>
        <xdr:cNvPr id="9" name="Straight Arrow Connector 8"/>
        <xdr:cNvCxnSpPr/>
      </xdr:nvCxnSpPr>
      <xdr:spPr>
        <a:xfrm>
          <a:off x="2253565" y="1171657"/>
          <a:ext cx="0" cy="191691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472995</xdr:colOff>
      <xdr:row>7</xdr:row>
      <xdr:rowOff>464082</xdr:rowOff>
    </xdr:from>
    <xdr:to>
      <xdr:col>9</xdr:col>
      <xdr:colOff>472995</xdr:colOff>
      <xdr:row>8</xdr:row>
      <xdr:rowOff>249622</xdr:rowOff>
    </xdr:to>
    <xdr:cxnSp macro="">
      <xdr:nvCxnSpPr>
        <xdr:cNvPr id="19" name="Straight Arrow Connector 18"/>
        <xdr:cNvCxnSpPr/>
      </xdr:nvCxnSpPr>
      <xdr:spPr>
        <a:xfrm flipV="1">
          <a:off x="5491685" y="1823858"/>
          <a:ext cx="0" cy="251936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473083</xdr:colOff>
      <xdr:row>8</xdr:row>
      <xdr:rowOff>248178</xdr:rowOff>
    </xdr:from>
    <xdr:to>
      <xdr:col>10</xdr:col>
      <xdr:colOff>426983</xdr:colOff>
      <xdr:row>9</xdr:row>
      <xdr:rowOff>176118</xdr:rowOff>
    </xdr:to>
    <xdr:sp macro="" textlink="">
      <xdr:nvSpPr>
        <xdr:cNvPr id="20" name="Rectangle 19"/>
        <xdr:cNvSpPr/>
      </xdr:nvSpPr>
      <xdr:spPr>
        <a:xfrm>
          <a:off x="5491773" y="2074350"/>
          <a:ext cx="433434" cy="197268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July</a:t>
          </a:r>
        </a:p>
      </xdr:txBody>
    </xdr:sp>
    <xdr:clientData/>
  </xdr:twoCellAnchor>
  <xdr:twoCellAnchor>
    <xdr:from>
      <xdr:col>14</xdr:col>
      <xdr:colOff>134707</xdr:colOff>
      <xdr:row>7</xdr:row>
      <xdr:rowOff>464652</xdr:rowOff>
    </xdr:from>
    <xdr:to>
      <xdr:col>14</xdr:col>
      <xdr:colOff>134707</xdr:colOff>
      <xdr:row>8</xdr:row>
      <xdr:rowOff>250192</xdr:rowOff>
    </xdr:to>
    <xdr:cxnSp macro="">
      <xdr:nvCxnSpPr>
        <xdr:cNvPr id="21" name="Straight Arrow Connector 20"/>
        <xdr:cNvCxnSpPr/>
      </xdr:nvCxnSpPr>
      <xdr:spPr>
        <a:xfrm flipV="1">
          <a:off x="7518224" y="1824428"/>
          <a:ext cx="0" cy="251936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140236</xdr:colOff>
      <xdr:row>8</xdr:row>
      <xdr:rowOff>264628</xdr:rowOff>
    </xdr:from>
    <xdr:to>
      <xdr:col>15</xdr:col>
      <xdr:colOff>229914</xdr:colOff>
      <xdr:row>10</xdr:row>
      <xdr:rowOff>3311</xdr:rowOff>
    </xdr:to>
    <xdr:sp macro="" textlink="">
      <xdr:nvSpPr>
        <xdr:cNvPr id="22" name="Rectangle 21"/>
        <xdr:cNvSpPr/>
      </xdr:nvSpPr>
      <xdr:spPr>
        <a:xfrm>
          <a:off x="7523753" y="2090800"/>
          <a:ext cx="549506" cy="198511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August</a:t>
          </a:r>
        </a:p>
      </xdr:txBody>
    </xdr:sp>
    <xdr:clientData/>
  </xdr:twoCellAnchor>
  <xdr:twoCellAnchor>
    <xdr:from>
      <xdr:col>4</xdr:col>
      <xdr:colOff>385743</xdr:colOff>
      <xdr:row>3</xdr:row>
      <xdr:rowOff>59120</xdr:rowOff>
    </xdr:from>
    <xdr:to>
      <xdr:col>6</xdr:col>
      <xdr:colOff>183932</xdr:colOff>
      <xdr:row>5</xdr:row>
      <xdr:rowOff>104231</xdr:rowOff>
    </xdr:to>
    <xdr:sp macro="" textlink="">
      <xdr:nvSpPr>
        <xdr:cNvPr id="7" name="Rectangle 6"/>
        <xdr:cNvSpPr/>
      </xdr:nvSpPr>
      <xdr:spPr>
        <a:xfrm>
          <a:off x="3033036" y="630620"/>
          <a:ext cx="744120" cy="426111"/>
        </a:xfrm>
        <a:prstGeom prst="rect">
          <a:avLst/>
        </a:prstGeom>
        <a:solidFill>
          <a:schemeClr val="bg1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Memorial day</a:t>
          </a:r>
        </a:p>
      </xdr:txBody>
    </xdr:sp>
    <xdr:clientData/>
  </xdr:twoCellAnchor>
  <xdr:twoCellAnchor>
    <xdr:from>
      <xdr:col>5</xdr:col>
      <xdr:colOff>79139</xdr:colOff>
      <xdr:row>5</xdr:row>
      <xdr:rowOff>94638</xdr:rowOff>
    </xdr:from>
    <xdr:to>
      <xdr:col>5</xdr:col>
      <xdr:colOff>79139</xdr:colOff>
      <xdr:row>7</xdr:row>
      <xdr:rowOff>19706</xdr:rowOff>
    </xdr:to>
    <xdr:cxnSp macro="">
      <xdr:nvCxnSpPr>
        <xdr:cNvPr id="14" name="Straight Arrow Connector 13"/>
        <xdr:cNvCxnSpPr/>
      </xdr:nvCxnSpPr>
      <xdr:spPr>
        <a:xfrm>
          <a:off x="3192829" y="1047138"/>
          <a:ext cx="0" cy="332344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201608</xdr:colOff>
      <xdr:row>3</xdr:row>
      <xdr:rowOff>72260</xdr:rowOff>
    </xdr:from>
    <xdr:to>
      <xdr:col>10</xdr:col>
      <xdr:colOff>315311</xdr:colOff>
      <xdr:row>5</xdr:row>
      <xdr:rowOff>92766</xdr:rowOff>
    </xdr:to>
    <xdr:sp macro="" textlink="">
      <xdr:nvSpPr>
        <xdr:cNvPr id="23" name="Rectangle 22"/>
        <xdr:cNvSpPr/>
      </xdr:nvSpPr>
      <xdr:spPr>
        <a:xfrm>
          <a:off x="5220298" y="643760"/>
          <a:ext cx="593237" cy="401506"/>
        </a:xfrm>
        <a:prstGeom prst="rect">
          <a:avLst/>
        </a:prstGeom>
        <a:solidFill>
          <a:schemeClr val="bg1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July 4 Holiday</a:t>
          </a:r>
        </a:p>
      </xdr:txBody>
    </xdr:sp>
    <xdr:clientData/>
  </xdr:twoCellAnchor>
  <xdr:twoCellAnchor>
    <xdr:from>
      <xdr:col>9</xdr:col>
      <xdr:colOff>308323</xdr:colOff>
      <xdr:row>5</xdr:row>
      <xdr:rowOff>83173</xdr:rowOff>
    </xdr:from>
    <xdr:to>
      <xdr:col>9</xdr:col>
      <xdr:colOff>308323</xdr:colOff>
      <xdr:row>7</xdr:row>
      <xdr:rowOff>9930</xdr:rowOff>
    </xdr:to>
    <xdr:cxnSp macro="">
      <xdr:nvCxnSpPr>
        <xdr:cNvPr id="24" name="Straight Arrow Connector 23"/>
        <xdr:cNvCxnSpPr/>
      </xdr:nvCxnSpPr>
      <xdr:spPr>
        <a:xfrm>
          <a:off x="5327013" y="1035673"/>
          <a:ext cx="0" cy="334033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397098</xdr:colOff>
      <xdr:row>5</xdr:row>
      <xdr:rowOff>84750</xdr:rowOff>
    </xdr:from>
    <xdr:to>
      <xdr:col>9</xdr:col>
      <xdr:colOff>397098</xdr:colOff>
      <xdr:row>7</xdr:row>
      <xdr:rowOff>11507</xdr:rowOff>
    </xdr:to>
    <xdr:cxnSp macro="">
      <xdr:nvCxnSpPr>
        <xdr:cNvPr id="25" name="Straight Arrow Connector 24"/>
        <xdr:cNvCxnSpPr/>
      </xdr:nvCxnSpPr>
      <xdr:spPr>
        <a:xfrm>
          <a:off x="5415788" y="1037250"/>
          <a:ext cx="0" cy="334033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243312</xdr:colOff>
      <xdr:row>6</xdr:row>
      <xdr:rowOff>60170</xdr:rowOff>
    </xdr:from>
    <xdr:to>
      <xdr:col>16</xdr:col>
      <xdr:colOff>243312</xdr:colOff>
      <xdr:row>7</xdr:row>
      <xdr:rowOff>13137</xdr:rowOff>
    </xdr:to>
    <xdr:cxnSp macro="">
      <xdr:nvCxnSpPr>
        <xdr:cNvPr id="26" name="Straight Arrow Connector 25"/>
        <xdr:cNvCxnSpPr/>
      </xdr:nvCxnSpPr>
      <xdr:spPr>
        <a:xfrm>
          <a:off x="8579329" y="1203170"/>
          <a:ext cx="0" cy="169743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244647</xdr:colOff>
      <xdr:row>3</xdr:row>
      <xdr:rowOff>91964</xdr:rowOff>
    </xdr:from>
    <xdr:to>
      <xdr:col>17</xdr:col>
      <xdr:colOff>302172</xdr:colOff>
      <xdr:row>6</xdr:row>
      <xdr:rowOff>70081</xdr:rowOff>
    </xdr:to>
    <xdr:sp macro="" textlink="">
      <xdr:nvSpPr>
        <xdr:cNvPr id="27" name="Rectangle 26"/>
        <xdr:cNvSpPr/>
      </xdr:nvSpPr>
      <xdr:spPr>
        <a:xfrm>
          <a:off x="8580664" y="663464"/>
          <a:ext cx="537060" cy="549617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School starts</a:t>
          </a:r>
        </a:p>
        <a:p>
          <a:pPr algn="ctr"/>
          <a:r>
            <a:rPr lang="en-US" sz="900" baseline="0">
              <a:solidFill>
                <a:sysClr val="windowText" lastClr="000000"/>
              </a:solidFill>
            </a:rPr>
            <a:t> Aug </a:t>
          </a:r>
          <a:r>
            <a:rPr lang="en-US" sz="90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333420</xdr:colOff>
      <xdr:row>8</xdr:row>
      <xdr:rowOff>237896</xdr:rowOff>
    </xdr:from>
    <xdr:to>
      <xdr:col>6</xdr:col>
      <xdr:colOff>282466</xdr:colOff>
      <xdr:row>9</xdr:row>
      <xdr:rowOff>165836</xdr:rowOff>
    </xdr:to>
    <xdr:sp macro="" textlink="">
      <xdr:nvSpPr>
        <xdr:cNvPr id="31" name="Rectangle 30"/>
        <xdr:cNvSpPr/>
      </xdr:nvSpPr>
      <xdr:spPr>
        <a:xfrm>
          <a:off x="3447110" y="2064068"/>
          <a:ext cx="428580" cy="197268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June</a:t>
          </a:r>
        </a:p>
      </xdr:txBody>
    </xdr:sp>
    <xdr:clientData/>
  </xdr:twoCellAnchor>
  <xdr:twoCellAnchor>
    <xdr:from>
      <xdr:col>1</xdr:col>
      <xdr:colOff>472965</xdr:colOff>
      <xdr:row>5</xdr:row>
      <xdr:rowOff>39414</xdr:rowOff>
    </xdr:from>
    <xdr:to>
      <xdr:col>3</xdr:col>
      <xdr:colOff>191814</xdr:colOff>
      <xdr:row>6</xdr:row>
      <xdr:rowOff>29202</xdr:rowOff>
    </xdr:to>
    <xdr:sp macro="" textlink="">
      <xdr:nvSpPr>
        <xdr:cNvPr id="38" name="Rectangle 37"/>
        <xdr:cNvSpPr/>
      </xdr:nvSpPr>
      <xdr:spPr>
        <a:xfrm>
          <a:off x="1694793" y="991914"/>
          <a:ext cx="684487" cy="180288"/>
        </a:xfrm>
        <a:prstGeom prst="rect">
          <a:avLst/>
        </a:prstGeom>
        <a:solidFill>
          <a:schemeClr val="bg1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Work start</a:t>
          </a:r>
        </a:p>
      </xdr:txBody>
    </xdr:sp>
    <xdr:clientData/>
  </xdr:twoCellAnchor>
  <xdr:twoCellAnchor>
    <xdr:from>
      <xdr:col>1</xdr:col>
      <xdr:colOff>70617</xdr:colOff>
      <xdr:row>7</xdr:row>
      <xdr:rowOff>444391</xdr:rowOff>
    </xdr:from>
    <xdr:to>
      <xdr:col>1</xdr:col>
      <xdr:colOff>70617</xdr:colOff>
      <xdr:row>8</xdr:row>
      <xdr:rowOff>225647</xdr:rowOff>
    </xdr:to>
    <xdr:cxnSp macro="">
      <xdr:nvCxnSpPr>
        <xdr:cNvPr id="40" name="Straight Arrow Connector 39"/>
        <xdr:cNvCxnSpPr/>
      </xdr:nvCxnSpPr>
      <xdr:spPr>
        <a:xfrm flipV="1">
          <a:off x="1292445" y="1804167"/>
          <a:ext cx="0" cy="247652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71976</xdr:colOff>
      <xdr:row>8</xdr:row>
      <xdr:rowOff>232641</xdr:rowOff>
    </xdr:from>
    <xdr:to>
      <xdr:col>2</xdr:col>
      <xdr:colOff>14453</xdr:colOff>
      <xdr:row>9</xdr:row>
      <xdr:rowOff>160581</xdr:rowOff>
    </xdr:to>
    <xdr:sp macro="" textlink="">
      <xdr:nvSpPr>
        <xdr:cNvPr id="41" name="Rectangle 40"/>
        <xdr:cNvSpPr/>
      </xdr:nvSpPr>
      <xdr:spPr>
        <a:xfrm>
          <a:off x="1293804" y="2058813"/>
          <a:ext cx="428580" cy="197268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May</a:t>
          </a:r>
        </a:p>
      </xdr:txBody>
    </xdr:sp>
    <xdr:clientData/>
  </xdr:twoCellAnchor>
  <xdr:twoCellAnchor>
    <xdr:from>
      <xdr:col>1</xdr:col>
      <xdr:colOff>25718</xdr:colOff>
      <xdr:row>7</xdr:row>
      <xdr:rowOff>24299</xdr:rowOff>
    </xdr:from>
    <xdr:to>
      <xdr:col>1</xdr:col>
      <xdr:colOff>478047</xdr:colOff>
      <xdr:row>7</xdr:row>
      <xdr:rowOff>115019</xdr:rowOff>
    </xdr:to>
    <xdr:sp macro="" textlink="">
      <xdr:nvSpPr>
        <xdr:cNvPr id="42" name="Rectangle 41"/>
        <xdr:cNvSpPr/>
      </xdr:nvSpPr>
      <xdr:spPr>
        <a:xfrm>
          <a:off x="1247793" y="1386554"/>
          <a:ext cx="452329" cy="9072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27156</xdr:colOff>
      <xdr:row>7</xdr:row>
      <xdr:rowOff>367199</xdr:rowOff>
    </xdr:from>
    <xdr:to>
      <xdr:col>1</xdr:col>
      <xdr:colOff>479485</xdr:colOff>
      <xdr:row>7</xdr:row>
      <xdr:rowOff>457919</xdr:rowOff>
    </xdr:to>
    <xdr:sp macro="" textlink="">
      <xdr:nvSpPr>
        <xdr:cNvPr id="45" name="Rectangle 44"/>
        <xdr:cNvSpPr/>
      </xdr:nvSpPr>
      <xdr:spPr>
        <a:xfrm>
          <a:off x="1249231" y="1729454"/>
          <a:ext cx="452329" cy="9072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1610710</xdr:colOff>
      <xdr:row>3</xdr:row>
      <xdr:rowOff>93280</xdr:rowOff>
    </xdr:from>
    <xdr:to>
      <xdr:col>1</xdr:col>
      <xdr:colOff>492674</xdr:colOff>
      <xdr:row>4</xdr:row>
      <xdr:rowOff>83068</xdr:rowOff>
    </xdr:to>
    <xdr:sp macro="" textlink="">
      <xdr:nvSpPr>
        <xdr:cNvPr id="46" name="Rectangle 45"/>
        <xdr:cNvSpPr/>
      </xdr:nvSpPr>
      <xdr:spPr>
        <a:xfrm>
          <a:off x="1610710" y="664780"/>
          <a:ext cx="517636" cy="180288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Finals</a:t>
          </a:r>
        </a:p>
      </xdr:txBody>
    </xdr:sp>
    <xdr:clientData/>
  </xdr:twoCellAnchor>
  <xdr:twoCellAnchor>
    <xdr:from>
      <xdr:col>1</xdr:col>
      <xdr:colOff>251343</xdr:colOff>
      <xdr:row>4</xdr:row>
      <xdr:rowOff>78828</xdr:rowOff>
    </xdr:from>
    <xdr:to>
      <xdr:col>1</xdr:col>
      <xdr:colOff>251343</xdr:colOff>
      <xdr:row>7</xdr:row>
      <xdr:rowOff>4886</xdr:rowOff>
    </xdr:to>
    <xdr:cxnSp macro="">
      <xdr:nvCxnSpPr>
        <xdr:cNvPr id="47" name="Straight Arrow Connector 46"/>
        <xdr:cNvCxnSpPr/>
      </xdr:nvCxnSpPr>
      <xdr:spPr>
        <a:xfrm>
          <a:off x="1473171" y="840828"/>
          <a:ext cx="0" cy="5238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471272</xdr:colOff>
      <xdr:row>8</xdr:row>
      <xdr:rowOff>2594</xdr:rowOff>
    </xdr:from>
    <xdr:to>
      <xdr:col>6</xdr:col>
      <xdr:colOff>471272</xdr:colOff>
      <xdr:row>8</xdr:row>
      <xdr:rowOff>249482</xdr:rowOff>
    </xdr:to>
    <xdr:cxnSp macro="">
      <xdr:nvCxnSpPr>
        <xdr:cNvPr id="3" name="Straight Arrow Connector 2"/>
        <xdr:cNvCxnSpPr/>
      </xdr:nvCxnSpPr>
      <xdr:spPr>
        <a:xfrm flipV="1">
          <a:off x="4046810" y="1834325"/>
          <a:ext cx="0" cy="246888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216552</xdr:colOff>
      <xdr:row>8</xdr:row>
      <xdr:rowOff>2594</xdr:rowOff>
    </xdr:from>
    <xdr:to>
      <xdr:col>11</xdr:col>
      <xdr:colOff>216552</xdr:colOff>
      <xdr:row>8</xdr:row>
      <xdr:rowOff>249482</xdr:rowOff>
    </xdr:to>
    <xdr:cxnSp macro="">
      <xdr:nvCxnSpPr>
        <xdr:cNvPr id="5" name="Straight Arrow Connector 4"/>
        <xdr:cNvCxnSpPr/>
      </xdr:nvCxnSpPr>
      <xdr:spPr>
        <a:xfrm flipV="1">
          <a:off x="6151360" y="1834325"/>
          <a:ext cx="0" cy="246888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219672</xdr:colOff>
      <xdr:row>8</xdr:row>
      <xdr:rowOff>240724</xdr:rowOff>
    </xdr:from>
    <xdr:to>
      <xdr:col>13</xdr:col>
      <xdr:colOff>21980</xdr:colOff>
      <xdr:row>9</xdr:row>
      <xdr:rowOff>168979</xdr:rowOff>
    </xdr:to>
    <xdr:sp macro="" textlink="">
      <xdr:nvSpPr>
        <xdr:cNvPr id="6" name="Rectangle 5"/>
        <xdr:cNvSpPr/>
      </xdr:nvSpPr>
      <xdr:spPr>
        <a:xfrm>
          <a:off x="6154480" y="2072455"/>
          <a:ext cx="754808" cy="192024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November</a:t>
          </a:r>
        </a:p>
      </xdr:txBody>
    </xdr:sp>
    <xdr:clientData/>
  </xdr:twoCellAnchor>
  <xdr:twoCellAnchor>
    <xdr:from>
      <xdr:col>15</xdr:col>
      <xdr:colOff>383822</xdr:colOff>
      <xdr:row>8</xdr:row>
      <xdr:rowOff>2594</xdr:rowOff>
    </xdr:from>
    <xdr:to>
      <xdr:col>15</xdr:col>
      <xdr:colOff>383822</xdr:colOff>
      <xdr:row>8</xdr:row>
      <xdr:rowOff>249482</xdr:rowOff>
    </xdr:to>
    <xdr:cxnSp macro="">
      <xdr:nvCxnSpPr>
        <xdr:cNvPr id="7" name="Straight Arrow Connector 6"/>
        <xdr:cNvCxnSpPr/>
      </xdr:nvCxnSpPr>
      <xdr:spPr>
        <a:xfrm flipV="1">
          <a:off x="8194322" y="1834325"/>
          <a:ext cx="0" cy="246888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378991</xdr:colOff>
      <xdr:row>8</xdr:row>
      <xdr:rowOff>240724</xdr:rowOff>
    </xdr:from>
    <xdr:to>
      <xdr:col>17</xdr:col>
      <xdr:colOff>153864</xdr:colOff>
      <xdr:row>9</xdr:row>
      <xdr:rowOff>168979</xdr:rowOff>
    </xdr:to>
    <xdr:sp macro="" textlink="">
      <xdr:nvSpPr>
        <xdr:cNvPr id="8" name="Rectangle 7"/>
        <xdr:cNvSpPr/>
      </xdr:nvSpPr>
      <xdr:spPr>
        <a:xfrm>
          <a:off x="8189491" y="2072455"/>
          <a:ext cx="727373" cy="192024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December</a:t>
          </a:r>
        </a:p>
      </xdr:txBody>
    </xdr:sp>
    <xdr:clientData/>
  </xdr:twoCellAnchor>
  <xdr:twoCellAnchor>
    <xdr:from>
      <xdr:col>3</xdr:col>
      <xdr:colOff>49830</xdr:colOff>
      <xdr:row>5</xdr:row>
      <xdr:rowOff>79984</xdr:rowOff>
    </xdr:from>
    <xdr:to>
      <xdr:col>3</xdr:col>
      <xdr:colOff>49830</xdr:colOff>
      <xdr:row>7</xdr:row>
      <xdr:rowOff>5052</xdr:rowOff>
    </xdr:to>
    <xdr:cxnSp macro="">
      <xdr:nvCxnSpPr>
        <xdr:cNvPr id="10" name="Straight Arrow Connector 9"/>
        <xdr:cNvCxnSpPr/>
      </xdr:nvCxnSpPr>
      <xdr:spPr>
        <a:xfrm>
          <a:off x="2225926" y="1032484"/>
          <a:ext cx="0" cy="335376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308323</xdr:colOff>
      <xdr:row>5</xdr:row>
      <xdr:rowOff>77423</xdr:rowOff>
    </xdr:from>
    <xdr:to>
      <xdr:col>14</xdr:col>
      <xdr:colOff>308323</xdr:colOff>
      <xdr:row>7</xdr:row>
      <xdr:rowOff>4180</xdr:rowOff>
    </xdr:to>
    <xdr:cxnSp macro="">
      <xdr:nvCxnSpPr>
        <xdr:cNvPr id="14" name="Straight Arrow Connector 13"/>
        <xdr:cNvCxnSpPr/>
      </xdr:nvCxnSpPr>
      <xdr:spPr>
        <a:xfrm>
          <a:off x="7664554" y="1029923"/>
          <a:ext cx="0" cy="337065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383960</xdr:colOff>
      <xdr:row>5</xdr:row>
      <xdr:rowOff>77423</xdr:rowOff>
    </xdr:from>
    <xdr:to>
      <xdr:col>14</xdr:col>
      <xdr:colOff>383960</xdr:colOff>
      <xdr:row>7</xdr:row>
      <xdr:rowOff>4180</xdr:rowOff>
    </xdr:to>
    <xdr:cxnSp macro="">
      <xdr:nvCxnSpPr>
        <xdr:cNvPr id="15" name="Straight Arrow Connector 14"/>
        <xdr:cNvCxnSpPr/>
      </xdr:nvCxnSpPr>
      <xdr:spPr>
        <a:xfrm>
          <a:off x="7740191" y="1029923"/>
          <a:ext cx="0" cy="337065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235986</xdr:colOff>
      <xdr:row>6</xdr:row>
      <xdr:rowOff>60169</xdr:rowOff>
    </xdr:from>
    <xdr:to>
      <xdr:col>1</xdr:col>
      <xdr:colOff>235986</xdr:colOff>
      <xdr:row>7</xdr:row>
      <xdr:rowOff>13136</xdr:rowOff>
    </xdr:to>
    <xdr:cxnSp macro="">
      <xdr:nvCxnSpPr>
        <xdr:cNvPr id="16" name="Straight Arrow Connector 15"/>
        <xdr:cNvCxnSpPr/>
      </xdr:nvCxnSpPr>
      <xdr:spPr>
        <a:xfrm>
          <a:off x="1452255" y="1203169"/>
          <a:ext cx="0" cy="172775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69982</xdr:rowOff>
    </xdr:from>
    <xdr:to>
      <xdr:col>2</xdr:col>
      <xdr:colOff>21982</xdr:colOff>
      <xdr:row>6</xdr:row>
      <xdr:rowOff>48099</xdr:rowOff>
    </xdr:to>
    <xdr:sp macro="" textlink="">
      <xdr:nvSpPr>
        <xdr:cNvPr id="17" name="Rectangle 16"/>
        <xdr:cNvSpPr/>
      </xdr:nvSpPr>
      <xdr:spPr>
        <a:xfrm>
          <a:off x="1168598" y="641482"/>
          <a:ext cx="553230" cy="549617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School starts</a:t>
          </a:r>
        </a:p>
        <a:p>
          <a:pPr algn="ctr"/>
          <a:r>
            <a:rPr lang="en-US" sz="900">
              <a:solidFill>
                <a:sysClr val="windowText" lastClr="000000"/>
              </a:solidFill>
            </a:rPr>
            <a:t>(23)</a:t>
          </a:r>
        </a:p>
      </xdr:txBody>
    </xdr:sp>
    <xdr:clientData/>
  </xdr:twoCellAnchor>
  <xdr:twoCellAnchor>
    <xdr:from>
      <xdr:col>6</xdr:col>
      <xdr:colOff>466062</xdr:colOff>
      <xdr:row>8</xdr:row>
      <xdr:rowOff>240724</xdr:rowOff>
    </xdr:from>
    <xdr:to>
      <xdr:col>8</xdr:col>
      <xdr:colOff>161191</xdr:colOff>
      <xdr:row>9</xdr:row>
      <xdr:rowOff>168979</xdr:rowOff>
    </xdr:to>
    <xdr:sp macro="" textlink="">
      <xdr:nvSpPr>
        <xdr:cNvPr id="18" name="Rectangle 17"/>
        <xdr:cNvSpPr/>
      </xdr:nvSpPr>
      <xdr:spPr>
        <a:xfrm>
          <a:off x="4041600" y="2072455"/>
          <a:ext cx="632976" cy="192024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October</a:t>
          </a:r>
        </a:p>
      </xdr:txBody>
    </xdr:sp>
    <xdr:clientData/>
  </xdr:twoCellAnchor>
  <xdr:twoCellAnchor>
    <xdr:from>
      <xdr:col>2</xdr:col>
      <xdr:colOff>372536</xdr:colOff>
      <xdr:row>8</xdr:row>
      <xdr:rowOff>2594</xdr:rowOff>
    </xdr:from>
    <xdr:to>
      <xdr:col>2</xdr:col>
      <xdr:colOff>372536</xdr:colOff>
      <xdr:row>8</xdr:row>
      <xdr:rowOff>249482</xdr:rowOff>
    </xdr:to>
    <xdr:cxnSp macro="">
      <xdr:nvCxnSpPr>
        <xdr:cNvPr id="21" name="Straight Arrow Connector 20"/>
        <xdr:cNvCxnSpPr/>
      </xdr:nvCxnSpPr>
      <xdr:spPr>
        <a:xfrm flipV="1">
          <a:off x="2072382" y="1834325"/>
          <a:ext cx="0" cy="246888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373672</xdr:colOff>
      <xdr:row>8</xdr:row>
      <xdr:rowOff>240724</xdr:rowOff>
    </xdr:from>
    <xdr:to>
      <xdr:col>4</xdr:col>
      <xdr:colOff>215563</xdr:colOff>
      <xdr:row>9</xdr:row>
      <xdr:rowOff>168979</xdr:rowOff>
    </xdr:to>
    <xdr:sp macro="" textlink="">
      <xdr:nvSpPr>
        <xdr:cNvPr id="22" name="Rectangle 21"/>
        <xdr:cNvSpPr/>
      </xdr:nvSpPr>
      <xdr:spPr>
        <a:xfrm>
          <a:off x="2073518" y="2072455"/>
          <a:ext cx="772410" cy="192024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September</a:t>
          </a:r>
        </a:p>
      </xdr:txBody>
    </xdr:sp>
    <xdr:clientData/>
  </xdr:twoCellAnchor>
  <xdr:twoCellAnchor editAs="oneCell">
    <xdr:from>
      <xdr:col>1</xdr:col>
      <xdr:colOff>0</xdr:colOff>
      <xdr:row>7</xdr:row>
      <xdr:rowOff>1</xdr:rowOff>
    </xdr:from>
    <xdr:to>
      <xdr:col>22</xdr:col>
      <xdr:colOff>31702</xdr:colOff>
      <xdr:row>8</xdr:row>
      <xdr:rowOff>6127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962" y="1362809"/>
          <a:ext cx="9900748" cy="475049"/>
        </a:xfrm>
        <a:prstGeom prst="rect">
          <a:avLst/>
        </a:prstGeom>
      </xdr:spPr>
    </xdr:pic>
    <xdr:clientData/>
  </xdr:twoCellAnchor>
  <xdr:twoCellAnchor>
    <xdr:from>
      <xdr:col>20</xdr:col>
      <xdr:colOff>45317</xdr:colOff>
      <xdr:row>7</xdr:row>
      <xdr:rowOff>462724</xdr:rowOff>
    </xdr:from>
    <xdr:to>
      <xdr:col>20</xdr:col>
      <xdr:colOff>45317</xdr:colOff>
      <xdr:row>8</xdr:row>
      <xdr:rowOff>240689</xdr:rowOff>
    </xdr:to>
    <xdr:cxnSp macro="">
      <xdr:nvCxnSpPr>
        <xdr:cNvPr id="28" name="Straight Arrow Connector 27"/>
        <xdr:cNvCxnSpPr/>
      </xdr:nvCxnSpPr>
      <xdr:spPr>
        <a:xfrm flipV="1">
          <a:off x="10207759" y="1825532"/>
          <a:ext cx="0" cy="246888"/>
        </a:xfrm>
        <a:prstGeom prst="straightConnector1">
          <a:avLst/>
        </a:prstGeom>
        <a:ln w="190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40486</xdr:colOff>
      <xdr:row>8</xdr:row>
      <xdr:rowOff>231931</xdr:rowOff>
    </xdr:from>
    <xdr:to>
      <xdr:col>21</xdr:col>
      <xdr:colOff>87923</xdr:colOff>
      <xdr:row>9</xdr:row>
      <xdr:rowOff>160186</xdr:rowOff>
    </xdr:to>
    <xdr:sp macro="" textlink="">
      <xdr:nvSpPr>
        <xdr:cNvPr id="29" name="Rectangle 28"/>
        <xdr:cNvSpPr/>
      </xdr:nvSpPr>
      <xdr:spPr>
        <a:xfrm>
          <a:off x="10202928" y="2063662"/>
          <a:ext cx="655572" cy="192024"/>
        </a:xfrm>
        <a:prstGeom prst="rect">
          <a:avLst/>
        </a:prstGeom>
        <a:solidFill>
          <a:schemeClr val="bg1"/>
        </a:solidFill>
        <a:ln w="127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January</a:t>
          </a:r>
        </a:p>
      </xdr:txBody>
    </xdr:sp>
    <xdr:clientData/>
  </xdr:twoCellAnchor>
  <xdr:twoCellAnchor>
    <xdr:from>
      <xdr:col>2</xdr:col>
      <xdr:colOff>236611</xdr:colOff>
      <xdr:row>0</xdr:row>
      <xdr:rowOff>180339</xdr:rowOff>
    </xdr:from>
    <xdr:to>
      <xdr:col>3</xdr:col>
      <xdr:colOff>219808</xdr:colOff>
      <xdr:row>2</xdr:row>
      <xdr:rowOff>87761</xdr:rowOff>
    </xdr:to>
    <xdr:sp macro="" textlink="">
      <xdr:nvSpPr>
        <xdr:cNvPr id="30" name="Rectangle 29"/>
        <xdr:cNvSpPr/>
      </xdr:nvSpPr>
      <xdr:spPr>
        <a:xfrm>
          <a:off x="1940225" y="180339"/>
          <a:ext cx="462169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465999</xdr:colOff>
      <xdr:row>2</xdr:row>
      <xdr:rowOff>82294</xdr:rowOff>
    </xdr:from>
    <xdr:to>
      <xdr:col>2</xdr:col>
      <xdr:colOff>465999</xdr:colOff>
      <xdr:row>7</xdr:row>
      <xdr:rowOff>12611</xdr:rowOff>
    </xdr:to>
    <xdr:cxnSp macro="">
      <xdr:nvCxnSpPr>
        <xdr:cNvPr id="31" name="Straight Arrow Connector 30"/>
        <xdr:cNvCxnSpPr/>
      </xdr:nvCxnSpPr>
      <xdr:spPr>
        <a:xfrm>
          <a:off x="2169613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161190</xdr:colOff>
      <xdr:row>0</xdr:row>
      <xdr:rowOff>143845</xdr:rowOff>
    </xdr:from>
    <xdr:to>
      <xdr:col>3</xdr:col>
      <xdr:colOff>315055</xdr:colOff>
      <xdr:row>2</xdr:row>
      <xdr:rowOff>136518</xdr:rowOff>
    </xdr:to>
    <xdr:sp macro="" textlink="">
      <xdr:nvSpPr>
        <xdr:cNvPr id="33" name="TextBox 32"/>
        <xdr:cNvSpPr txBox="1"/>
      </xdr:nvSpPr>
      <xdr:spPr>
        <a:xfrm>
          <a:off x="1864804" y="143845"/>
          <a:ext cx="632837" cy="373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Kent State</a:t>
          </a:r>
        </a:p>
      </xdr:txBody>
    </xdr:sp>
    <xdr:clientData/>
  </xdr:twoCellAnchor>
  <xdr:twoCellAnchor>
    <xdr:from>
      <xdr:col>3</xdr:col>
      <xdr:colOff>449879</xdr:colOff>
      <xdr:row>2</xdr:row>
      <xdr:rowOff>82294</xdr:rowOff>
    </xdr:from>
    <xdr:to>
      <xdr:col>3</xdr:col>
      <xdr:colOff>449879</xdr:colOff>
      <xdr:row>7</xdr:row>
      <xdr:rowOff>12611</xdr:rowOff>
    </xdr:to>
    <xdr:cxnSp macro="">
      <xdr:nvCxnSpPr>
        <xdr:cNvPr id="35" name="Straight Arrow Connector 34"/>
        <xdr:cNvCxnSpPr/>
      </xdr:nvCxnSpPr>
      <xdr:spPr>
        <a:xfrm>
          <a:off x="2632465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1471</xdr:colOff>
      <xdr:row>2</xdr:row>
      <xdr:rowOff>82294</xdr:rowOff>
    </xdr:from>
    <xdr:to>
      <xdr:col>5</xdr:col>
      <xdr:colOff>1471</xdr:colOff>
      <xdr:row>7</xdr:row>
      <xdr:rowOff>12611</xdr:rowOff>
    </xdr:to>
    <xdr:cxnSp macro="">
      <xdr:nvCxnSpPr>
        <xdr:cNvPr id="38" name="Straight Arrow Connector 37"/>
        <xdr:cNvCxnSpPr/>
      </xdr:nvCxnSpPr>
      <xdr:spPr>
        <a:xfrm>
          <a:off x="3109342" y="463294"/>
          <a:ext cx="0" cy="91003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220492</xdr:colOff>
      <xdr:row>0</xdr:row>
      <xdr:rowOff>180339</xdr:rowOff>
    </xdr:from>
    <xdr:to>
      <xdr:col>4</xdr:col>
      <xdr:colOff>225670</xdr:colOff>
      <xdr:row>2</xdr:row>
      <xdr:rowOff>87761</xdr:rowOff>
    </xdr:to>
    <xdr:sp macro="" textlink="">
      <xdr:nvSpPr>
        <xdr:cNvPr id="40" name="Rectangle 39"/>
        <xdr:cNvSpPr/>
      </xdr:nvSpPr>
      <xdr:spPr>
        <a:xfrm>
          <a:off x="2403078" y="180339"/>
          <a:ext cx="462378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150932</xdr:colOff>
      <xdr:row>1</xdr:row>
      <xdr:rowOff>6832</xdr:rowOff>
    </xdr:from>
    <xdr:to>
      <xdr:col>4</xdr:col>
      <xdr:colOff>326778</xdr:colOff>
      <xdr:row>2</xdr:row>
      <xdr:rowOff>83030</xdr:rowOff>
    </xdr:to>
    <xdr:sp macro="" textlink="">
      <xdr:nvSpPr>
        <xdr:cNvPr id="39" name="TextBox 38"/>
        <xdr:cNvSpPr txBox="1"/>
      </xdr:nvSpPr>
      <xdr:spPr>
        <a:xfrm>
          <a:off x="2333518" y="197332"/>
          <a:ext cx="633046" cy="266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Auburn</a:t>
          </a:r>
        </a:p>
      </xdr:txBody>
    </xdr:sp>
    <xdr:clientData/>
  </xdr:twoCellAnchor>
  <xdr:twoCellAnchor>
    <xdr:from>
      <xdr:col>4</xdr:col>
      <xdr:colOff>226354</xdr:colOff>
      <xdr:row>0</xdr:row>
      <xdr:rowOff>180339</xdr:rowOff>
    </xdr:from>
    <xdr:to>
      <xdr:col>5</xdr:col>
      <xdr:colOff>216878</xdr:colOff>
      <xdr:row>2</xdr:row>
      <xdr:rowOff>87761</xdr:rowOff>
    </xdr:to>
    <xdr:sp macro="" textlink="">
      <xdr:nvSpPr>
        <xdr:cNvPr id="41" name="Rectangle 40"/>
        <xdr:cNvSpPr/>
      </xdr:nvSpPr>
      <xdr:spPr>
        <a:xfrm>
          <a:off x="2866140" y="180339"/>
          <a:ext cx="458609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134812</xdr:colOff>
      <xdr:row>0</xdr:row>
      <xdr:rowOff>123331</xdr:rowOff>
    </xdr:from>
    <xdr:to>
      <xdr:col>5</xdr:col>
      <xdr:colOff>296004</xdr:colOff>
      <xdr:row>2</xdr:row>
      <xdr:rowOff>157031</xdr:rowOff>
    </xdr:to>
    <xdr:sp macro="" textlink="">
      <xdr:nvSpPr>
        <xdr:cNvPr id="42" name="TextBox 41"/>
        <xdr:cNvSpPr txBox="1"/>
      </xdr:nvSpPr>
      <xdr:spPr>
        <a:xfrm>
          <a:off x="2774598" y="123331"/>
          <a:ext cx="629277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@ Louisvile</a:t>
          </a:r>
        </a:p>
      </xdr:txBody>
    </xdr:sp>
    <xdr:clientData/>
  </xdr:twoCellAnchor>
  <xdr:twoCellAnchor>
    <xdr:from>
      <xdr:col>5</xdr:col>
      <xdr:colOff>468929</xdr:colOff>
      <xdr:row>2</xdr:row>
      <xdr:rowOff>82294</xdr:rowOff>
    </xdr:from>
    <xdr:to>
      <xdr:col>5</xdr:col>
      <xdr:colOff>468929</xdr:colOff>
      <xdr:row>7</xdr:row>
      <xdr:rowOff>12611</xdr:rowOff>
    </xdr:to>
    <xdr:cxnSp macro="">
      <xdr:nvCxnSpPr>
        <xdr:cNvPr id="43" name="Straight Arrow Connector 42"/>
        <xdr:cNvCxnSpPr/>
      </xdr:nvCxnSpPr>
      <xdr:spPr>
        <a:xfrm>
          <a:off x="3576800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224889</xdr:colOff>
      <xdr:row>0</xdr:row>
      <xdr:rowOff>180339</xdr:rowOff>
    </xdr:from>
    <xdr:to>
      <xdr:col>6</xdr:col>
      <xdr:colOff>208086</xdr:colOff>
      <xdr:row>2</xdr:row>
      <xdr:rowOff>87761</xdr:rowOff>
    </xdr:to>
    <xdr:sp macro="" textlink="">
      <xdr:nvSpPr>
        <xdr:cNvPr id="44" name="Rectangle 43"/>
        <xdr:cNvSpPr/>
      </xdr:nvSpPr>
      <xdr:spPr>
        <a:xfrm>
          <a:off x="3332760" y="180339"/>
          <a:ext cx="462169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155328</xdr:colOff>
      <xdr:row>0</xdr:row>
      <xdr:rowOff>123331</xdr:rowOff>
    </xdr:from>
    <xdr:to>
      <xdr:col>6</xdr:col>
      <xdr:colOff>309193</xdr:colOff>
      <xdr:row>2</xdr:row>
      <xdr:rowOff>157031</xdr:rowOff>
    </xdr:to>
    <xdr:sp macro="" textlink="">
      <xdr:nvSpPr>
        <xdr:cNvPr id="45" name="TextBox 44"/>
        <xdr:cNvSpPr txBox="1"/>
      </xdr:nvSpPr>
      <xdr:spPr>
        <a:xfrm>
          <a:off x="3263199" y="123331"/>
          <a:ext cx="632837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Boston</a:t>
          </a:r>
          <a:r>
            <a:rPr lang="en-US" sz="900" baseline="0"/>
            <a:t> College</a:t>
          </a:r>
          <a:endParaRPr lang="en-US" sz="900"/>
        </a:p>
      </xdr:txBody>
    </xdr:sp>
    <xdr:clientData/>
  </xdr:twoCellAnchor>
  <xdr:twoCellAnchor>
    <xdr:from>
      <xdr:col>6</xdr:col>
      <xdr:colOff>467463</xdr:colOff>
      <xdr:row>2</xdr:row>
      <xdr:rowOff>82294</xdr:rowOff>
    </xdr:from>
    <xdr:to>
      <xdr:col>6</xdr:col>
      <xdr:colOff>467463</xdr:colOff>
      <xdr:row>7</xdr:row>
      <xdr:rowOff>12611</xdr:rowOff>
    </xdr:to>
    <xdr:cxnSp macro="">
      <xdr:nvCxnSpPr>
        <xdr:cNvPr id="46" name="Straight Arrow Connector 45"/>
        <xdr:cNvCxnSpPr/>
      </xdr:nvCxnSpPr>
      <xdr:spPr>
        <a:xfrm>
          <a:off x="4054306" y="463294"/>
          <a:ext cx="0" cy="91003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223423</xdr:colOff>
      <xdr:row>0</xdr:row>
      <xdr:rowOff>180339</xdr:rowOff>
    </xdr:from>
    <xdr:to>
      <xdr:col>7</xdr:col>
      <xdr:colOff>199293</xdr:colOff>
      <xdr:row>2</xdr:row>
      <xdr:rowOff>87761</xdr:rowOff>
    </xdr:to>
    <xdr:sp macro="" textlink="">
      <xdr:nvSpPr>
        <xdr:cNvPr id="47" name="Rectangle 46"/>
        <xdr:cNvSpPr/>
      </xdr:nvSpPr>
      <xdr:spPr>
        <a:xfrm>
          <a:off x="3810266" y="180339"/>
          <a:ext cx="460284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109900</xdr:colOff>
      <xdr:row>0</xdr:row>
      <xdr:rowOff>123331</xdr:rowOff>
    </xdr:from>
    <xdr:to>
      <xdr:col>7</xdr:col>
      <xdr:colOff>315058</xdr:colOff>
      <xdr:row>2</xdr:row>
      <xdr:rowOff>157031</xdr:rowOff>
    </xdr:to>
    <xdr:sp macro="" textlink="">
      <xdr:nvSpPr>
        <xdr:cNvPr id="48" name="TextBox 47"/>
        <xdr:cNvSpPr txBox="1"/>
      </xdr:nvSpPr>
      <xdr:spPr>
        <a:xfrm>
          <a:off x="3696743" y="123331"/>
          <a:ext cx="689572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@Virginia Tech</a:t>
          </a:r>
        </a:p>
      </xdr:txBody>
    </xdr:sp>
    <xdr:clientData/>
  </xdr:twoCellAnchor>
  <xdr:twoCellAnchor>
    <xdr:from>
      <xdr:col>7</xdr:col>
      <xdr:colOff>451344</xdr:colOff>
      <xdr:row>2</xdr:row>
      <xdr:rowOff>82294</xdr:rowOff>
    </xdr:from>
    <xdr:to>
      <xdr:col>7</xdr:col>
      <xdr:colOff>451344</xdr:colOff>
      <xdr:row>7</xdr:row>
      <xdr:rowOff>12611</xdr:rowOff>
    </xdr:to>
    <xdr:cxnSp macro="">
      <xdr:nvCxnSpPr>
        <xdr:cNvPr id="49" name="Straight Arrow Connector 48"/>
        <xdr:cNvCxnSpPr/>
      </xdr:nvCxnSpPr>
      <xdr:spPr>
        <a:xfrm>
          <a:off x="4522601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207304</xdr:colOff>
      <xdr:row>0</xdr:row>
      <xdr:rowOff>180339</xdr:rowOff>
    </xdr:from>
    <xdr:to>
      <xdr:col>8</xdr:col>
      <xdr:colOff>212481</xdr:colOff>
      <xdr:row>2</xdr:row>
      <xdr:rowOff>87761</xdr:rowOff>
    </xdr:to>
    <xdr:sp macro="" textlink="">
      <xdr:nvSpPr>
        <xdr:cNvPr id="50" name="Rectangle 49"/>
        <xdr:cNvSpPr/>
      </xdr:nvSpPr>
      <xdr:spPr>
        <a:xfrm>
          <a:off x="4278561" y="180339"/>
          <a:ext cx="462377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137743</xdr:colOff>
      <xdr:row>0</xdr:row>
      <xdr:rowOff>123331</xdr:rowOff>
    </xdr:from>
    <xdr:to>
      <xdr:col>8</xdr:col>
      <xdr:colOff>313588</xdr:colOff>
      <xdr:row>2</xdr:row>
      <xdr:rowOff>157031</xdr:rowOff>
    </xdr:to>
    <xdr:sp macro="" textlink="">
      <xdr:nvSpPr>
        <xdr:cNvPr id="51" name="TextBox 50"/>
        <xdr:cNvSpPr txBox="1"/>
      </xdr:nvSpPr>
      <xdr:spPr>
        <a:xfrm>
          <a:off x="4209000" y="123331"/>
          <a:ext cx="633045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Wake Forest</a:t>
          </a:r>
        </a:p>
      </xdr:txBody>
    </xdr:sp>
    <xdr:clientData/>
  </xdr:twoCellAnchor>
  <xdr:twoCellAnchor>
    <xdr:from>
      <xdr:col>8</xdr:col>
      <xdr:colOff>464840</xdr:colOff>
      <xdr:row>2</xdr:row>
      <xdr:rowOff>82294</xdr:rowOff>
    </xdr:from>
    <xdr:to>
      <xdr:col>8</xdr:col>
      <xdr:colOff>464840</xdr:colOff>
      <xdr:row>7</xdr:row>
      <xdr:rowOff>12611</xdr:rowOff>
    </xdr:to>
    <xdr:cxnSp macro="">
      <xdr:nvCxnSpPr>
        <xdr:cNvPr id="52" name="Straight Arrow Connector 51"/>
        <xdr:cNvCxnSpPr/>
      </xdr:nvCxnSpPr>
      <xdr:spPr>
        <a:xfrm>
          <a:off x="4993297" y="463294"/>
          <a:ext cx="0" cy="91003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220800</xdr:colOff>
      <xdr:row>0</xdr:row>
      <xdr:rowOff>180339</xdr:rowOff>
    </xdr:from>
    <xdr:to>
      <xdr:col>9</xdr:col>
      <xdr:colOff>205925</xdr:colOff>
      <xdr:row>2</xdr:row>
      <xdr:rowOff>87761</xdr:rowOff>
    </xdr:to>
    <xdr:sp macro="" textlink="">
      <xdr:nvSpPr>
        <xdr:cNvPr id="53" name="Rectangle 52"/>
        <xdr:cNvSpPr/>
      </xdr:nvSpPr>
      <xdr:spPr>
        <a:xfrm>
          <a:off x="4749257" y="180339"/>
          <a:ext cx="464097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151239</xdr:colOff>
      <xdr:row>0</xdr:row>
      <xdr:rowOff>123331</xdr:rowOff>
    </xdr:from>
    <xdr:to>
      <xdr:col>9</xdr:col>
      <xdr:colOff>307032</xdr:colOff>
      <xdr:row>2</xdr:row>
      <xdr:rowOff>157031</xdr:rowOff>
    </xdr:to>
    <xdr:sp macro="" textlink="">
      <xdr:nvSpPr>
        <xdr:cNvPr id="54" name="TextBox 53"/>
        <xdr:cNvSpPr txBox="1"/>
      </xdr:nvSpPr>
      <xdr:spPr>
        <a:xfrm>
          <a:off x="4679696" y="123331"/>
          <a:ext cx="634765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@</a:t>
          </a:r>
          <a:r>
            <a:rPr lang="en-US" sz="900" baseline="0"/>
            <a:t> Syracuse</a:t>
          </a:r>
          <a:endParaRPr lang="en-US" sz="900"/>
        </a:p>
      </xdr:txBody>
    </xdr:sp>
    <xdr:clientData/>
  </xdr:twoCellAnchor>
  <xdr:twoCellAnchor>
    <xdr:from>
      <xdr:col>10</xdr:col>
      <xdr:colOff>456819</xdr:colOff>
      <xdr:row>2</xdr:row>
      <xdr:rowOff>82294</xdr:rowOff>
    </xdr:from>
    <xdr:to>
      <xdr:col>10</xdr:col>
      <xdr:colOff>456819</xdr:colOff>
      <xdr:row>7</xdr:row>
      <xdr:rowOff>12611</xdr:rowOff>
    </xdr:to>
    <xdr:cxnSp macro="">
      <xdr:nvCxnSpPr>
        <xdr:cNvPr id="55" name="Straight Arrow Connector 54"/>
        <xdr:cNvCxnSpPr/>
      </xdr:nvCxnSpPr>
      <xdr:spPr>
        <a:xfrm>
          <a:off x="5943219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212779</xdr:colOff>
      <xdr:row>0</xdr:row>
      <xdr:rowOff>180339</xdr:rowOff>
    </xdr:from>
    <xdr:to>
      <xdr:col>11</xdr:col>
      <xdr:colOff>207931</xdr:colOff>
      <xdr:row>2</xdr:row>
      <xdr:rowOff>87761</xdr:rowOff>
    </xdr:to>
    <xdr:sp macro="" textlink="">
      <xdr:nvSpPr>
        <xdr:cNvPr id="56" name="Rectangle 55"/>
        <xdr:cNvSpPr/>
      </xdr:nvSpPr>
      <xdr:spPr>
        <a:xfrm>
          <a:off x="5699179" y="180339"/>
          <a:ext cx="463238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143218</xdr:colOff>
      <xdr:row>0</xdr:row>
      <xdr:rowOff>123331</xdr:rowOff>
    </xdr:from>
    <xdr:to>
      <xdr:col>11</xdr:col>
      <xdr:colOff>309038</xdr:colOff>
      <xdr:row>2</xdr:row>
      <xdr:rowOff>157031</xdr:rowOff>
    </xdr:to>
    <xdr:sp macro="" textlink="">
      <xdr:nvSpPr>
        <xdr:cNvPr id="57" name="TextBox 56"/>
        <xdr:cNvSpPr txBox="1"/>
      </xdr:nvSpPr>
      <xdr:spPr>
        <a:xfrm>
          <a:off x="5629618" y="123331"/>
          <a:ext cx="633906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Georgia Tech</a:t>
          </a:r>
        </a:p>
      </xdr:txBody>
    </xdr:sp>
    <xdr:clientData/>
  </xdr:twoCellAnchor>
  <xdr:twoCellAnchor>
    <xdr:from>
      <xdr:col>11</xdr:col>
      <xdr:colOff>453811</xdr:colOff>
      <xdr:row>2</xdr:row>
      <xdr:rowOff>82294</xdr:rowOff>
    </xdr:from>
    <xdr:to>
      <xdr:col>11</xdr:col>
      <xdr:colOff>453811</xdr:colOff>
      <xdr:row>7</xdr:row>
      <xdr:rowOff>12611</xdr:rowOff>
    </xdr:to>
    <xdr:cxnSp macro="">
      <xdr:nvCxnSpPr>
        <xdr:cNvPr id="58" name="Straight Arrow Connector 57"/>
        <xdr:cNvCxnSpPr/>
      </xdr:nvCxnSpPr>
      <xdr:spPr>
        <a:xfrm>
          <a:off x="6408297" y="463294"/>
          <a:ext cx="0" cy="91003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209771</xdr:colOff>
      <xdr:row>0</xdr:row>
      <xdr:rowOff>180339</xdr:rowOff>
    </xdr:from>
    <xdr:to>
      <xdr:col>12</xdr:col>
      <xdr:colOff>204922</xdr:colOff>
      <xdr:row>2</xdr:row>
      <xdr:rowOff>87761</xdr:rowOff>
    </xdr:to>
    <xdr:sp macro="" textlink="">
      <xdr:nvSpPr>
        <xdr:cNvPr id="59" name="Rectangle 58"/>
        <xdr:cNvSpPr/>
      </xdr:nvSpPr>
      <xdr:spPr>
        <a:xfrm>
          <a:off x="6164257" y="180339"/>
          <a:ext cx="463236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140210</xdr:colOff>
      <xdr:row>0</xdr:row>
      <xdr:rowOff>123331</xdr:rowOff>
    </xdr:from>
    <xdr:to>
      <xdr:col>12</xdr:col>
      <xdr:colOff>306029</xdr:colOff>
      <xdr:row>2</xdr:row>
      <xdr:rowOff>157031</xdr:rowOff>
    </xdr:to>
    <xdr:sp macro="" textlink="">
      <xdr:nvSpPr>
        <xdr:cNvPr id="60" name="TextBox 59"/>
        <xdr:cNvSpPr txBox="1"/>
      </xdr:nvSpPr>
      <xdr:spPr>
        <a:xfrm>
          <a:off x="6094696" y="123331"/>
          <a:ext cx="633904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@ NC State</a:t>
          </a:r>
        </a:p>
      </xdr:txBody>
    </xdr:sp>
    <xdr:clientData/>
  </xdr:twoCellAnchor>
  <xdr:twoCellAnchor>
    <xdr:from>
      <xdr:col>12</xdr:col>
      <xdr:colOff>460829</xdr:colOff>
      <xdr:row>2</xdr:row>
      <xdr:rowOff>82294</xdr:rowOff>
    </xdr:from>
    <xdr:to>
      <xdr:col>12</xdr:col>
      <xdr:colOff>460829</xdr:colOff>
      <xdr:row>7</xdr:row>
      <xdr:rowOff>12611</xdr:rowOff>
    </xdr:to>
    <xdr:cxnSp macro="">
      <xdr:nvCxnSpPr>
        <xdr:cNvPr id="61" name="Straight Arrow Connector 60"/>
        <xdr:cNvCxnSpPr/>
      </xdr:nvCxnSpPr>
      <xdr:spPr>
        <a:xfrm>
          <a:off x="6883400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216789</xdr:colOff>
      <xdr:row>0</xdr:row>
      <xdr:rowOff>180339</xdr:rowOff>
    </xdr:from>
    <xdr:to>
      <xdr:col>13</xdr:col>
      <xdr:colOff>191888</xdr:colOff>
      <xdr:row>2</xdr:row>
      <xdr:rowOff>87761</xdr:rowOff>
    </xdr:to>
    <xdr:sp macro="" textlink="">
      <xdr:nvSpPr>
        <xdr:cNvPr id="62" name="Rectangle 61"/>
        <xdr:cNvSpPr/>
      </xdr:nvSpPr>
      <xdr:spPr>
        <a:xfrm>
          <a:off x="6639360" y="180339"/>
          <a:ext cx="459514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147228</xdr:colOff>
      <xdr:row>0</xdr:row>
      <xdr:rowOff>123331</xdr:rowOff>
    </xdr:from>
    <xdr:to>
      <xdr:col>13</xdr:col>
      <xdr:colOff>292995</xdr:colOff>
      <xdr:row>2</xdr:row>
      <xdr:rowOff>157031</xdr:rowOff>
    </xdr:to>
    <xdr:sp macro="" textlink="">
      <xdr:nvSpPr>
        <xdr:cNvPr id="63" name="TextBox 62"/>
        <xdr:cNvSpPr txBox="1"/>
      </xdr:nvSpPr>
      <xdr:spPr>
        <a:xfrm>
          <a:off x="6569799" y="123331"/>
          <a:ext cx="630182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Florida State</a:t>
          </a:r>
        </a:p>
      </xdr:txBody>
    </xdr:sp>
    <xdr:clientData/>
  </xdr:twoCellAnchor>
  <xdr:twoCellAnchor>
    <xdr:from>
      <xdr:col>13</xdr:col>
      <xdr:colOff>442782</xdr:colOff>
      <xdr:row>2</xdr:row>
      <xdr:rowOff>82294</xdr:rowOff>
    </xdr:from>
    <xdr:to>
      <xdr:col>13</xdr:col>
      <xdr:colOff>442782</xdr:colOff>
      <xdr:row>7</xdr:row>
      <xdr:rowOff>12611</xdr:rowOff>
    </xdr:to>
    <xdr:cxnSp macro="">
      <xdr:nvCxnSpPr>
        <xdr:cNvPr id="64" name="Straight Arrow Connector 63"/>
        <xdr:cNvCxnSpPr/>
      </xdr:nvCxnSpPr>
      <xdr:spPr>
        <a:xfrm>
          <a:off x="7349768" y="463294"/>
          <a:ext cx="0" cy="910031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198742</xdr:colOff>
      <xdr:row>0</xdr:row>
      <xdr:rowOff>180339</xdr:rowOff>
    </xdr:from>
    <xdr:to>
      <xdr:col>14</xdr:col>
      <xdr:colOff>193893</xdr:colOff>
      <xdr:row>2</xdr:row>
      <xdr:rowOff>87761</xdr:rowOff>
    </xdr:to>
    <xdr:sp macro="" textlink="">
      <xdr:nvSpPr>
        <xdr:cNvPr id="65" name="Rectangle 64"/>
        <xdr:cNvSpPr/>
      </xdr:nvSpPr>
      <xdr:spPr>
        <a:xfrm>
          <a:off x="7105728" y="180339"/>
          <a:ext cx="463236" cy="288422"/>
        </a:xfrm>
        <a:prstGeom prst="rect">
          <a:avLst/>
        </a:prstGeom>
        <a:solidFill>
          <a:schemeClr val="bg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111321</xdr:colOff>
      <xdr:row>1</xdr:row>
      <xdr:rowOff>10222</xdr:rowOff>
    </xdr:from>
    <xdr:to>
      <xdr:col>14</xdr:col>
      <xdr:colOff>277140</xdr:colOff>
      <xdr:row>2</xdr:row>
      <xdr:rowOff>101203</xdr:rowOff>
    </xdr:to>
    <xdr:sp macro="" textlink="">
      <xdr:nvSpPr>
        <xdr:cNvPr id="66" name="TextBox 65"/>
        <xdr:cNvSpPr txBox="1"/>
      </xdr:nvSpPr>
      <xdr:spPr>
        <a:xfrm>
          <a:off x="7005040" y="200722"/>
          <a:ext cx="630163" cy="28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Citadel</a:t>
          </a:r>
        </a:p>
      </xdr:txBody>
    </xdr:sp>
    <xdr:clientData/>
  </xdr:twoCellAnchor>
  <xdr:twoCellAnchor>
    <xdr:from>
      <xdr:col>14</xdr:col>
      <xdr:colOff>449801</xdr:colOff>
      <xdr:row>2</xdr:row>
      <xdr:rowOff>82294</xdr:rowOff>
    </xdr:from>
    <xdr:to>
      <xdr:col>14</xdr:col>
      <xdr:colOff>449801</xdr:colOff>
      <xdr:row>7</xdr:row>
      <xdr:rowOff>12611</xdr:rowOff>
    </xdr:to>
    <xdr:cxnSp macro="">
      <xdr:nvCxnSpPr>
        <xdr:cNvPr id="67" name="Straight Arrow Connector 66"/>
        <xdr:cNvCxnSpPr/>
      </xdr:nvCxnSpPr>
      <xdr:spPr>
        <a:xfrm>
          <a:off x="7824872" y="463294"/>
          <a:ext cx="0" cy="91003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205761</xdr:colOff>
      <xdr:row>0</xdr:row>
      <xdr:rowOff>180339</xdr:rowOff>
    </xdr:from>
    <xdr:to>
      <xdr:col>15</xdr:col>
      <xdr:colOff>210939</xdr:colOff>
      <xdr:row>2</xdr:row>
      <xdr:rowOff>87761</xdr:rowOff>
    </xdr:to>
    <xdr:sp macro="" textlink="">
      <xdr:nvSpPr>
        <xdr:cNvPr id="68" name="Rectangle 67"/>
        <xdr:cNvSpPr/>
      </xdr:nvSpPr>
      <xdr:spPr>
        <a:xfrm>
          <a:off x="7580832" y="180339"/>
          <a:ext cx="462378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136200</xdr:colOff>
      <xdr:row>0</xdr:row>
      <xdr:rowOff>123331</xdr:rowOff>
    </xdr:from>
    <xdr:to>
      <xdr:col>15</xdr:col>
      <xdr:colOff>312046</xdr:colOff>
      <xdr:row>2</xdr:row>
      <xdr:rowOff>157031</xdr:rowOff>
    </xdr:to>
    <xdr:sp macro="" textlink="">
      <xdr:nvSpPr>
        <xdr:cNvPr id="69" name="TextBox 68"/>
        <xdr:cNvSpPr txBox="1"/>
      </xdr:nvSpPr>
      <xdr:spPr>
        <a:xfrm>
          <a:off x="7511271" y="123331"/>
          <a:ext cx="633046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@South</a:t>
          </a:r>
          <a:r>
            <a:rPr lang="en-US" sz="900" baseline="0"/>
            <a:t> Carolina</a:t>
          </a:r>
          <a:endParaRPr lang="en-US" sz="900"/>
        </a:p>
      </xdr:txBody>
    </xdr:sp>
    <xdr:clientData/>
  </xdr:twoCellAnchor>
  <xdr:twoCellAnchor>
    <xdr:from>
      <xdr:col>15</xdr:col>
      <xdr:colOff>466846</xdr:colOff>
      <xdr:row>2</xdr:row>
      <xdr:rowOff>82294</xdr:rowOff>
    </xdr:from>
    <xdr:to>
      <xdr:col>15</xdr:col>
      <xdr:colOff>466846</xdr:colOff>
      <xdr:row>7</xdr:row>
      <xdr:rowOff>12611</xdr:rowOff>
    </xdr:to>
    <xdr:cxnSp macro="">
      <xdr:nvCxnSpPr>
        <xdr:cNvPr id="70" name="Straight Arrow Connector 69"/>
        <xdr:cNvCxnSpPr/>
      </xdr:nvCxnSpPr>
      <xdr:spPr>
        <a:xfrm>
          <a:off x="8299117" y="463294"/>
          <a:ext cx="0" cy="910031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222806</xdr:colOff>
      <xdr:row>0</xdr:row>
      <xdr:rowOff>180339</xdr:rowOff>
    </xdr:from>
    <xdr:to>
      <xdr:col>16</xdr:col>
      <xdr:colOff>207931</xdr:colOff>
      <xdr:row>2</xdr:row>
      <xdr:rowOff>87761</xdr:rowOff>
    </xdr:to>
    <xdr:sp macro="" textlink="">
      <xdr:nvSpPr>
        <xdr:cNvPr id="71" name="Rectangle 70"/>
        <xdr:cNvSpPr/>
      </xdr:nvSpPr>
      <xdr:spPr>
        <a:xfrm>
          <a:off x="8055077" y="180339"/>
          <a:ext cx="464097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142359</xdr:colOff>
      <xdr:row>0</xdr:row>
      <xdr:rowOff>123331</xdr:rowOff>
    </xdr:from>
    <xdr:to>
      <xdr:col>16</xdr:col>
      <xdr:colOff>298152</xdr:colOff>
      <xdr:row>2</xdr:row>
      <xdr:rowOff>157031</xdr:rowOff>
    </xdr:to>
    <xdr:sp macro="" textlink="">
      <xdr:nvSpPr>
        <xdr:cNvPr id="72" name="TextBox 71"/>
        <xdr:cNvSpPr txBox="1"/>
      </xdr:nvSpPr>
      <xdr:spPr>
        <a:xfrm>
          <a:off x="7974630" y="123331"/>
          <a:ext cx="634765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@ ACC Champ.</a:t>
          </a:r>
        </a:p>
      </xdr:txBody>
    </xdr:sp>
    <xdr:clientData/>
  </xdr:twoCellAnchor>
  <xdr:twoCellAnchor>
    <xdr:from>
      <xdr:col>20</xdr:col>
      <xdr:colOff>463838</xdr:colOff>
      <xdr:row>2</xdr:row>
      <xdr:rowOff>82293</xdr:rowOff>
    </xdr:from>
    <xdr:to>
      <xdr:col>20</xdr:col>
      <xdr:colOff>463838</xdr:colOff>
      <xdr:row>7</xdr:row>
      <xdr:rowOff>12610</xdr:rowOff>
    </xdr:to>
    <xdr:cxnSp macro="">
      <xdr:nvCxnSpPr>
        <xdr:cNvPr id="73" name="Straight Arrow Connector 72"/>
        <xdr:cNvCxnSpPr/>
      </xdr:nvCxnSpPr>
      <xdr:spPr>
        <a:xfrm>
          <a:off x="10635535" y="463293"/>
          <a:ext cx="0" cy="912896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144601</xdr:colOff>
      <xdr:row>0</xdr:row>
      <xdr:rowOff>177543</xdr:rowOff>
    </xdr:from>
    <xdr:to>
      <xdr:col>21</xdr:col>
      <xdr:colOff>185487</xdr:colOff>
      <xdr:row>2</xdr:row>
      <xdr:rowOff>84965</xdr:rowOff>
    </xdr:to>
    <xdr:sp macro="" textlink="">
      <xdr:nvSpPr>
        <xdr:cNvPr id="74" name="Rectangle 73"/>
        <xdr:cNvSpPr/>
      </xdr:nvSpPr>
      <xdr:spPr>
        <a:xfrm>
          <a:off x="10316298" y="177543"/>
          <a:ext cx="652492" cy="288422"/>
        </a:xfrm>
        <a:prstGeom prst="rect">
          <a:avLst/>
        </a:prstGeom>
        <a:solidFill>
          <a:schemeClr val="bg1"/>
        </a:solidFill>
        <a:ln w="127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80053</xdr:colOff>
      <xdr:row>0</xdr:row>
      <xdr:rowOff>117200</xdr:rowOff>
    </xdr:from>
    <xdr:to>
      <xdr:col>21</xdr:col>
      <xdr:colOff>265697</xdr:colOff>
      <xdr:row>2</xdr:row>
      <xdr:rowOff>150900</xdr:rowOff>
    </xdr:to>
    <xdr:sp macro="" textlink="">
      <xdr:nvSpPr>
        <xdr:cNvPr id="75" name="TextBox 74"/>
        <xdr:cNvSpPr txBox="1"/>
      </xdr:nvSpPr>
      <xdr:spPr>
        <a:xfrm>
          <a:off x="10274524" y="117200"/>
          <a:ext cx="795244" cy="4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@National Championship</a:t>
          </a:r>
        </a:p>
      </xdr:txBody>
    </xdr:sp>
    <xdr:clientData/>
  </xdr:twoCellAnchor>
  <xdr:twoCellAnchor>
    <xdr:from>
      <xdr:col>2</xdr:col>
      <xdr:colOff>253857</xdr:colOff>
      <xdr:row>3</xdr:row>
      <xdr:rowOff>65942</xdr:rowOff>
    </xdr:from>
    <xdr:to>
      <xdr:col>3</xdr:col>
      <xdr:colOff>315058</xdr:colOff>
      <xdr:row>5</xdr:row>
      <xdr:rowOff>74923</xdr:rowOff>
    </xdr:to>
    <xdr:sp macro="" textlink="">
      <xdr:nvSpPr>
        <xdr:cNvPr id="9" name="Rectangle 8"/>
        <xdr:cNvSpPr/>
      </xdr:nvSpPr>
      <xdr:spPr>
        <a:xfrm>
          <a:off x="1953703" y="637442"/>
          <a:ext cx="537451" cy="389981"/>
        </a:xfrm>
        <a:prstGeom prst="rect">
          <a:avLst/>
        </a:prstGeom>
        <a:solidFill>
          <a:schemeClr val="bg1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Labor Day</a:t>
          </a:r>
        </a:p>
      </xdr:txBody>
    </xdr:sp>
    <xdr:clientData/>
  </xdr:twoCellAnchor>
  <xdr:twoCellAnchor>
    <xdr:from>
      <xdr:col>14</xdr:col>
      <xdr:colOff>18436</xdr:colOff>
      <xdr:row>3</xdr:row>
      <xdr:rowOff>87923</xdr:rowOff>
    </xdr:from>
    <xdr:to>
      <xdr:col>15</xdr:col>
      <xdr:colOff>285751</xdr:colOff>
      <xdr:row>5</xdr:row>
      <xdr:rowOff>70784</xdr:rowOff>
    </xdr:to>
    <xdr:sp macro="" textlink="">
      <xdr:nvSpPr>
        <xdr:cNvPr id="13" name="Rectangle 12"/>
        <xdr:cNvSpPr/>
      </xdr:nvSpPr>
      <xdr:spPr>
        <a:xfrm>
          <a:off x="7374667" y="659423"/>
          <a:ext cx="721584" cy="363861"/>
        </a:xfrm>
        <a:prstGeom prst="rect">
          <a:avLst/>
        </a:prstGeom>
        <a:solidFill>
          <a:schemeClr val="bg1"/>
        </a:solidFill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Thanksgiving Holiday</a:t>
          </a:r>
        </a:p>
      </xdr:txBody>
    </xdr:sp>
    <xdr:clientData/>
  </xdr:twoCellAnchor>
  <xdr:twoCellAnchor>
    <xdr:from>
      <xdr:col>16</xdr:col>
      <xdr:colOff>473146</xdr:colOff>
      <xdr:row>7</xdr:row>
      <xdr:rowOff>18585</xdr:rowOff>
    </xdr:from>
    <xdr:to>
      <xdr:col>17</xdr:col>
      <xdr:colOff>445268</xdr:colOff>
      <xdr:row>7</xdr:row>
      <xdr:rowOff>116158</xdr:rowOff>
    </xdr:to>
    <xdr:sp macro="" textlink="">
      <xdr:nvSpPr>
        <xdr:cNvPr id="76" name="Rectangle 75"/>
        <xdr:cNvSpPr/>
      </xdr:nvSpPr>
      <xdr:spPr>
        <a:xfrm>
          <a:off x="8777214" y="1382392"/>
          <a:ext cx="448372" cy="9757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473146</xdr:colOff>
      <xdr:row>7</xdr:row>
      <xdr:rowOff>359203</xdr:rowOff>
    </xdr:from>
    <xdr:to>
      <xdr:col>17</xdr:col>
      <xdr:colOff>445268</xdr:colOff>
      <xdr:row>7</xdr:row>
      <xdr:rowOff>456776</xdr:rowOff>
    </xdr:to>
    <xdr:sp macro="" textlink="">
      <xdr:nvSpPr>
        <xdr:cNvPr id="77" name="Rectangle 76"/>
        <xdr:cNvSpPr/>
      </xdr:nvSpPr>
      <xdr:spPr>
        <a:xfrm>
          <a:off x="9162877" y="1722011"/>
          <a:ext cx="448372" cy="9757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457818</xdr:colOff>
      <xdr:row>5</xdr:row>
      <xdr:rowOff>82059</xdr:rowOff>
    </xdr:from>
    <xdr:to>
      <xdr:col>18</xdr:col>
      <xdr:colOff>6569</xdr:colOff>
      <xdr:row>6</xdr:row>
      <xdr:rowOff>89142</xdr:rowOff>
    </xdr:to>
    <xdr:sp macro="" textlink="">
      <xdr:nvSpPr>
        <xdr:cNvPr id="78" name="Rectangle 77"/>
        <xdr:cNvSpPr/>
      </xdr:nvSpPr>
      <xdr:spPr>
        <a:xfrm>
          <a:off x="8780697" y="1034559"/>
          <a:ext cx="488113" cy="197583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Finals</a:t>
          </a:r>
        </a:p>
      </xdr:txBody>
    </xdr:sp>
    <xdr:clientData/>
  </xdr:twoCellAnchor>
  <xdr:twoCellAnchor>
    <xdr:from>
      <xdr:col>17</xdr:col>
      <xdr:colOff>209086</xdr:colOff>
      <xdr:row>6</xdr:row>
      <xdr:rowOff>88280</xdr:rowOff>
    </xdr:from>
    <xdr:to>
      <xdr:col>17</xdr:col>
      <xdr:colOff>209086</xdr:colOff>
      <xdr:row>7</xdr:row>
      <xdr:rowOff>4646</xdr:rowOff>
    </xdr:to>
    <xdr:cxnSp macro="">
      <xdr:nvCxnSpPr>
        <xdr:cNvPr id="82" name="Straight Connector 81"/>
        <xdr:cNvCxnSpPr/>
      </xdr:nvCxnSpPr>
      <xdr:spPr>
        <a:xfrm>
          <a:off x="8986025" y="1231280"/>
          <a:ext cx="0" cy="134744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357301</xdr:colOff>
      <xdr:row>5</xdr:row>
      <xdr:rowOff>235</xdr:rowOff>
    </xdr:from>
    <xdr:to>
      <xdr:col>10</xdr:col>
      <xdr:colOff>107674</xdr:colOff>
      <xdr:row>6</xdr:row>
      <xdr:rowOff>207818</xdr:rowOff>
    </xdr:to>
    <xdr:sp macro="" textlink="">
      <xdr:nvSpPr>
        <xdr:cNvPr id="86" name="TextBox 85"/>
        <xdr:cNvSpPr txBox="1"/>
      </xdr:nvSpPr>
      <xdr:spPr>
        <a:xfrm>
          <a:off x="5284324" y="952735"/>
          <a:ext cx="702873" cy="398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solidFill>
                <a:srgbClr val="00B050"/>
              </a:solidFill>
            </a:rPr>
            <a:t>Clemson Fall Break</a:t>
          </a:r>
        </a:p>
      </xdr:txBody>
    </xdr:sp>
    <xdr:clientData/>
  </xdr:twoCellAnchor>
  <xdr:twoCellAnchor>
    <xdr:from>
      <xdr:col>14</xdr:col>
      <xdr:colOff>169078</xdr:colOff>
      <xdr:row>6</xdr:row>
      <xdr:rowOff>115955</xdr:rowOff>
    </xdr:from>
    <xdr:to>
      <xdr:col>14</xdr:col>
      <xdr:colOff>269662</xdr:colOff>
      <xdr:row>6</xdr:row>
      <xdr:rowOff>215346</xdr:rowOff>
    </xdr:to>
    <xdr:sp macro="" textlink="">
      <xdr:nvSpPr>
        <xdr:cNvPr id="83" name="Oval 82"/>
        <xdr:cNvSpPr/>
      </xdr:nvSpPr>
      <xdr:spPr>
        <a:xfrm>
          <a:off x="7552595" y="1258955"/>
          <a:ext cx="100584" cy="99391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99161</xdr:colOff>
      <xdr:row>6</xdr:row>
      <xdr:rowOff>121523</xdr:rowOff>
    </xdr:from>
    <xdr:to>
      <xdr:col>9</xdr:col>
      <xdr:colOff>199745</xdr:colOff>
      <xdr:row>7</xdr:row>
      <xdr:rowOff>4138</xdr:rowOff>
    </xdr:to>
    <xdr:sp macro="" textlink="">
      <xdr:nvSpPr>
        <xdr:cNvPr id="85" name="Oval 84"/>
        <xdr:cNvSpPr/>
      </xdr:nvSpPr>
      <xdr:spPr>
        <a:xfrm>
          <a:off x="5502434" y="1264523"/>
          <a:ext cx="100584" cy="103422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1940</xdr:colOff>
      <xdr:row>6</xdr:row>
      <xdr:rowOff>121523</xdr:rowOff>
    </xdr:from>
    <xdr:to>
      <xdr:col>9</xdr:col>
      <xdr:colOff>102524</xdr:colOff>
      <xdr:row>7</xdr:row>
      <xdr:rowOff>4138</xdr:rowOff>
    </xdr:to>
    <xdr:sp macro="" textlink="">
      <xdr:nvSpPr>
        <xdr:cNvPr id="87" name="Oval 86"/>
        <xdr:cNvSpPr/>
      </xdr:nvSpPr>
      <xdr:spPr>
        <a:xfrm>
          <a:off x="5405213" y="1264523"/>
          <a:ext cx="100584" cy="103422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212541</xdr:colOff>
      <xdr:row>4</xdr:row>
      <xdr:rowOff>11906</xdr:rowOff>
    </xdr:from>
    <xdr:to>
      <xdr:col>19</xdr:col>
      <xdr:colOff>363141</xdr:colOff>
      <xdr:row>5</xdr:row>
      <xdr:rowOff>70267</xdr:rowOff>
    </xdr:to>
    <xdr:sp macro="" textlink="">
      <xdr:nvSpPr>
        <xdr:cNvPr id="88" name="Rectangle 87"/>
        <xdr:cNvSpPr/>
      </xdr:nvSpPr>
      <xdr:spPr>
        <a:xfrm>
          <a:off x="9439885" y="773906"/>
          <a:ext cx="614944" cy="248861"/>
        </a:xfrm>
        <a:prstGeom prst="rect">
          <a:avLst/>
        </a:prstGeom>
        <a:solidFill>
          <a:schemeClr val="bg1"/>
        </a:solidFill>
        <a:ln w="19050" cmpd="sng">
          <a:solidFill>
            <a:srgbClr val="00B05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Christmas</a:t>
          </a:r>
        </a:p>
      </xdr:txBody>
    </xdr:sp>
    <xdr:clientData/>
  </xdr:twoCellAnchor>
  <xdr:twoCellAnchor>
    <xdr:from>
      <xdr:col>19</xdr:col>
      <xdr:colOff>50824</xdr:colOff>
      <xdr:row>5</xdr:row>
      <xdr:rowOff>77422</xdr:rowOff>
    </xdr:from>
    <xdr:to>
      <xdr:col>19</xdr:col>
      <xdr:colOff>50824</xdr:colOff>
      <xdr:row>7</xdr:row>
      <xdr:rowOff>4179</xdr:rowOff>
    </xdr:to>
    <xdr:cxnSp macro="">
      <xdr:nvCxnSpPr>
        <xdr:cNvPr id="89" name="Straight Arrow Connector 88"/>
        <xdr:cNvCxnSpPr/>
      </xdr:nvCxnSpPr>
      <xdr:spPr>
        <a:xfrm>
          <a:off x="9742512" y="1029922"/>
          <a:ext cx="0" cy="337523"/>
        </a:xfrm>
        <a:prstGeom prst="straightConnector1">
          <a:avLst/>
        </a:prstGeom>
        <a:ln w="19050">
          <a:gradFill>
            <a:gsLst>
              <a:gs pos="27000">
                <a:srgbClr val="FF0000"/>
              </a:gs>
              <a:gs pos="72000">
                <a:srgbClr val="00B050"/>
              </a:gs>
            </a:gsLst>
            <a:lin ang="5400000" scaled="1"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14:C28" totalsRowShown="0" headerRowDxfId="3">
  <sortState ref="A15:D28">
    <sortCondition ref="D14:D28"/>
  </sortState>
  <tableColumns count="3">
    <tableColumn id="1" name="Count"/>
    <tableColumn id="2" name="Number" dataDxfId="2"/>
    <tableColumn id="3" name="Units" dataDxfId="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5:B26" totalsRowShown="0">
  <tableColumns count="2">
    <tableColumn id="1" name="Name"/>
    <tableColumn id="2" name="Num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selection activeCell="W17" sqref="W17"/>
    </sheetView>
  </sheetViews>
  <sheetFormatPr defaultRowHeight="15" x14ac:dyDescent="0.25"/>
  <cols>
    <col min="1" max="1" width="3.28515625" style="1" customWidth="1"/>
    <col min="2" max="2" width="22.5703125" customWidth="1"/>
    <col min="3" max="3" width="14.28515625" customWidth="1"/>
    <col min="4" max="4" width="2.5703125" customWidth="1"/>
    <col min="5" max="5" width="9.140625" hidden="1" customWidth="1"/>
    <col min="6" max="6" width="4.85546875" customWidth="1"/>
    <col min="17" max="17" width="27.85546875" customWidth="1"/>
    <col min="18" max="18" width="8.28515625" customWidth="1"/>
  </cols>
  <sheetData>
    <row r="1" spans="2:29" ht="35.25" customHeight="1" x14ac:dyDescent="0.25">
      <c r="B1" s="3" t="s">
        <v>0</v>
      </c>
      <c r="C1" s="4">
        <v>42744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9" ht="41.25" customHeight="1" x14ac:dyDescent="0.25">
      <c r="B2" s="3" t="s">
        <v>1</v>
      </c>
      <c r="C2" s="4">
        <v>42861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9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9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9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9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9" ht="43.5" customHeight="1" x14ac:dyDescent="0.25">
      <c r="B7" s="2">
        <f ca="1">C7</f>
        <v>1.1411764705882352</v>
      </c>
      <c r="C7" s="51">
        <f ca="1">NETWORKDAYS(C1,NOW())/NETWORKDAYS(C1,C2)</f>
        <v>1.1411764705882352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"/>
      <c r="S7" s="70"/>
      <c r="T7" s="71"/>
      <c r="U7" s="71"/>
      <c r="V7" s="71"/>
      <c r="W7" s="71"/>
      <c r="X7" s="71"/>
      <c r="Y7" s="71"/>
      <c r="Z7" s="71"/>
      <c r="AA7" s="71"/>
      <c r="AB7" s="71"/>
      <c r="AC7" s="18"/>
    </row>
    <row r="8" spans="2:29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9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9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9" ht="22.9" customHeight="1" x14ac:dyDescent="0.25">
      <c r="B11" s="16"/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9" ht="23.45" customHeight="1" x14ac:dyDescent="0.25">
      <c r="B12" s="9" t="s">
        <v>6</v>
      </c>
      <c r="C12" s="10">
        <f ca="1">FLOOR(C17/5,1)</f>
        <v>-3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9" ht="21.6" customHeight="1" x14ac:dyDescent="0.25">
      <c r="B13" s="11" t="s">
        <v>5</v>
      </c>
      <c r="C13" s="12">
        <f ca="1">FLOOR(NETWORKDAYS(TODAY(),C2)/5,1)</f>
        <v>-3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9" ht="22.9" hidden="1" customHeight="1" x14ac:dyDescent="0.25">
      <c r="B14" s="11" t="s">
        <v>2</v>
      </c>
      <c r="C14" s="12">
        <f ca="1">NETWORKDAYS(C1,C2,C22:C34)*3/5-CEILING(NETWORKDAYS(C1,TODAY(),C22:C34)*3/5,1)</f>
        <v>-8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9" ht="22.9" hidden="1" customHeight="1" x14ac:dyDescent="0.25">
      <c r="B15" s="15" t="s">
        <v>12</v>
      </c>
      <c r="C15" s="12">
        <f ca="1">NETWORKDAYS(TODAY(),C36)</f>
        <v>-47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9" ht="22.9" hidden="1" customHeight="1" x14ac:dyDescent="0.25">
      <c r="B16" s="11" t="s">
        <v>11</v>
      </c>
      <c r="C16" s="12">
        <f ca="1">C36-TODAY()</f>
        <v>-66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25.15" customHeight="1" x14ac:dyDescent="0.25">
      <c r="B17" s="11" t="s">
        <v>3</v>
      </c>
      <c r="C17" s="12">
        <f ca="1">NETWORKDAYS(TODAY(),C2,C22:C34)</f>
        <v>-12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5.9" customHeight="1" x14ac:dyDescent="0.25">
      <c r="B18" s="11" t="s">
        <v>7</v>
      </c>
      <c r="C18" s="12">
        <f ca="1">16/5*C17</f>
        <v>-38.400000000000006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25.9" customHeight="1" x14ac:dyDescent="0.25">
      <c r="B19" s="11" t="s">
        <v>4</v>
      </c>
      <c r="C19" s="12">
        <f ca="1">(C2-TODAY())*6/7*3</f>
        <v>-43.714285714285715</v>
      </c>
      <c r="D19" s="1"/>
      <c r="E19" s="1"/>
      <c r="F19" s="1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5.9" customHeight="1" x14ac:dyDescent="0.25">
      <c r="B20" s="13" t="s">
        <v>9</v>
      </c>
      <c r="C20" s="14">
        <f ca="1">(C2-NOW())*24</f>
        <v>-421.59230000007665</v>
      </c>
      <c r="D20" s="1"/>
      <c r="E20" s="1"/>
      <c r="F20" s="1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22.15" customHeight="1" thickBot="1" x14ac:dyDescent="0.3">
      <c r="B21" s="1"/>
      <c r="C21" s="17" t="s">
        <v>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5">
      <c r="B22" s="1"/>
      <c r="C22" s="6">
        <v>42814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5">
      <c r="B23" s="1"/>
      <c r="C23" s="7">
        <v>42815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5">
      <c r="B24" s="1"/>
      <c r="C24" s="7">
        <v>42816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5">
      <c r="B25" s="1"/>
      <c r="C25" s="7">
        <v>42817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5">
      <c r="B26" s="1"/>
      <c r="C26" s="7">
        <v>42818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25">
      <c r="B27" s="1"/>
      <c r="C27" s="7">
        <v>42856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5">
      <c r="B28" s="1"/>
      <c r="C28" s="7">
        <v>42857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5">
      <c r="B29" s="1"/>
      <c r="C29" s="7">
        <v>42858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5">
      <c r="B30" s="1"/>
      <c r="C30" s="7">
        <v>42859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25">
      <c r="B31" s="1"/>
      <c r="C31" s="7">
        <v>42860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5"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5"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Bot="1" x14ac:dyDescent="0.3"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1" t="s">
        <v>10</v>
      </c>
      <c r="C36" s="7">
        <v>42812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C7:Q7"/>
  </mergeCells>
  <conditionalFormatting sqref="C7">
    <cfRule type="dataBar" priority="1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{46C5FEFC-A437-4D05-9FDE-DC666F2542C3}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5FEFC-A437-4D05-9FDE-DC666F2542C3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C7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145" zoomScaleNormal="145" workbookViewId="0">
      <selection activeCell="B15" sqref="B15"/>
    </sheetView>
  </sheetViews>
  <sheetFormatPr defaultRowHeight="15" x14ac:dyDescent="0.25"/>
  <cols>
    <col min="1" max="1" width="24.5703125" customWidth="1"/>
    <col min="2" max="2" width="7.85546875" customWidth="1"/>
    <col min="3" max="3" width="5.28515625" customWidth="1"/>
    <col min="4" max="4" width="8.140625" customWidth="1"/>
    <col min="5" max="5" width="7" customWidth="1"/>
    <col min="6" max="6" width="7.140625" customWidth="1"/>
    <col min="7" max="7" width="7.28515625" customWidth="1"/>
    <col min="8" max="8" width="6.85546875" customWidth="1"/>
    <col min="9" max="10" width="7.140625" customWidth="1"/>
    <col min="11" max="12" width="7" customWidth="1"/>
    <col min="13" max="13" width="7.28515625" customWidth="1"/>
    <col min="14" max="14" width="7" customWidth="1"/>
    <col min="15" max="15" width="6.85546875" customWidth="1"/>
    <col min="16" max="16" width="7.42578125" customWidth="1"/>
    <col min="17" max="17" width="7.140625" customWidth="1"/>
    <col min="18" max="18" width="6.42578125" customWidth="1"/>
  </cols>
  <sheetData>
    <row r="1" spans="1:21" x14ac:dyDescent="0.25">
      <c r="A1" s="17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50">
        <f ca="1">TODAY()</f>
        <v>42878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7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6.75" customHeight="1" x14ac:dyDescent="0.25">
      <c r="A8" s="21">
        <f ca="1">B8</f>
        <v>0.2</v>
      </c>
      <c r="B8" s="51">
        <f ca="1">NETWORKDAYS(L14,NOW())/(NETWORKDAYS(L14,L15))</f>
        <v>0.2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"/>
      <c r="T8" s="1"/>
      <c r="U8" s="1"/>
    </row>
    <row r="9" spans="1:21" ht="2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20"/>
      <c r="B10" s="1"/>
      <c r="C10" s="5"/>
      <c r="D10" s="5"/>
      <c r="E10" s="18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  <c r="Q10" s="1"/>
      <c r="R10" s="1"/>
      <c r="S10" s="1"/>
      <c r="T10" s="1"/>
      <c r="U10" s="1"/>
    </row>
    <row r="11" spans="1:21" x14ac:dyDescent="0.2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45" t="s">
        <v>46</v>
      </c>
      <c r="B14" s="46" t="s">
        <v>47</v>
      </c>
      <c r="C14" s="45" t="s">
        <v>48</v>
      </c>
      <c r="I14" s="22" t="s">
        <v>13</v>
      </c>
      <c r="J14" s="22"/>
      <c r="K14" s="22"/>
      <c r="L14" s="52">
        <v>42854</v>
      </c>
      <c r="M14" s="52"/>
      <c r="N14" s="52"/>
      <c r="O14" s="52"/>
    </row>
    <row r="15" spans="1:21" x14ac:dyDescent="0.25">
      <c r="A15" t="s">
        <v>17</v>
      </c>
      <c r="B15" s="25">
        <f ca="1">NETWORKDAYS(TODAY(),L17,I21:K23)</f>
        <v>66</v>
      </c>
      <c r="C15" t="s">
        <v>23</v>
      </c>
      <c r="I15" s="22" t="s">
        <v>14</v>
      </c>
      <c r="J15" s="22"/>
      <c r="K15" s="22"/>
      <c r="L15" s="52">
        <v>42974</v>
      </c>
      <c r="M15" s="52"/>
      <c r="N15" s="52"/>
      <c r="O15" s="52"/>
    </row>
    <row r="16" spans="1:21" x14ac:dyDescent="0.25">
      <c r="A16" t="s">
        <v>20</v>
      </c>
      <c r="B16" s="26">
        <f ca="1">NETWORKDAYS(L16,TODAY())*4/10</f>
        <v>2.8</v>
      </c>
      <c r="C16" t="s">
        <v>21</v>
      </c>
      <c r="I16" s="22" t="s">
        <v>19</v>
      </c>
      <c r="J16" s="22"/>
      <c r="K16" s="22"/>
      <c r="L16" s="52">
        <v>42870</v>
      </c>
      <c r="M16" s="52"/>
      <c r="N16" s="52"/>
      <c r="O16" s="52"/>
    </row>
    <row r="17" spans="1:15" x14ac:dyDescent="0.25">
      <c r="A17" s="39" t="s">
        <v>22</v>
      </c>
      <c r="B17" s="26">
        <f ca="1">B16/8</f>
        <v>0.35</v>
      </c>
      <c r="C17" t="s">
        <v>23</v>
      </c>
      <c r="I17" s="22" t="s">
        <v>18</v>
      </c>
      <c r="J17" s="22"/>
      <c r="K17" s="22"/>
      <c r="L17" s="52">
        <v>42974</v>
      </c>
      <c r="M17" s="52"/>
      <c r="N17" s="52"/>
      <c r="O17" s="52"/>
    </row>
    <row r="18" spans="1:15" x14ac:dyDescent="0.25">
      <c r="A18" t="s">
        <v>32</v>
      </c>
      <c r="B18" s="33">
        <f ca="1">L18-TODAY()</f>
        <v>92</v>
      </c>
      <c r="C18" s="26" t="s">
        <v>23</v>
      </c>
      <c r="I18" s="22" t="s">
        <v>33</v>
      </c>
      <c r="J18" s="22"/>
      <c r="K18" s="22"/>
      <c r="L18" s="52">
        <v>42970</v>
      </c>
      <c r="M18" s="52"/>
      <c r="N18" s="52"/>
      <c r="O18" s="52"/>
    </row>
    <row r="19" spans="1:15" x14ac:dyDescent="0.25">
      <c r="A19" t="s">
        <v>34</v>
      </c>
      <c r="B19" s="33">
        <f ca="1">B18*3</f>
        <v>276</v>
      </c>
      <c r="C19" s="26" t="s">
        <v>35</v>
      </c>
    </row>
    <row r="20" spans="1:15" x14ac:dyDescent="0.25">
      <c r="A20" t="s">
        <v>36</v>
      </c>
      <c r="B20" s="43">
        <f ca="1">B18*2500</f>
        <v>230000</v>
      </c>
      <c r="C20" s="44" t="s">
        <v>49</v>
      </c>
      <c r="I20" s="55" t="s">
        <v>8</v>
      </c>
      <c r="J20" s="55"/>
      <c r="K20" s="42" t="s">
        <v>40</v>
      </c>
      <c r="L20" s="36" t="s">
        <v>42</v>
      </c>
    </row>
    <row r="21" spans="1:15" x14ac:dyDescent="0.25">
      <c r="A21" t="s">
        <v>37</v>
      </c>
      <c r="B21" s="33">
        <f ca="1">_xlfn.DAYS(TODAY(),L14)*6.8</f>
        <v>163.19999999999999</v>
      </c>
      <c r="C21" s="33" t="s">
        <v>21</v>
      </c>
      <c r="I21" s="53">
        <v>42884</v>
      </c>
      <c r="J21" s="53"/>
      <c r="K21" s="35">
        <f ca="1">IF(I21-TODAY()&gt;0,I21-TODAY(),"")</f>
        <v>6</v>
      </c>
      <c r="L21" s="35">
        <f ca="1">IF(NETWORKDAYS(TODAY(),I21)-1&gt;0,NETWORKDAYS(TODAY(),I21)-1,"")</f>
        <v>4</v>
      </c>
    </row>
    <row r="22" spans="1:15" x14ac:dyDescent="0.25">
      <c r="A22" t="s">
        <v>38</v>
      </c>
      <c r="B22" s="37">
        <f ca="1">FLOOR(_xlfn.DAYS(TODAY(),L14)/7-1,1)</f>
        <v>2</v>
      </c>
      <c r="C22" s="26"/>
      <c r="I22" s="54">
        <v>42919</v>
      </c>
      <c r="J22" s="54"/>
      <c r="K22" s="40">
        <f t="shared" ref="K22:K23" ca="1" si="0">IF(I22-TODAY()&gt;0,I22-TODAY(),"")</f>
        <v>41</v>
      </c>
      <c r="L22" s="40">
        <f t="shared" ref="L22:L23" ca="1" si="1">IF(NETWORKDAYS(TODAY(),I22)-1&gt;0,NETWORKDAYS(TODAY(),I22)-1,"")</f>
        <v>29</v>
      </c>
    </row>
    <row r="23" spans="1:15" x14ac:dyDescent="0.25">
      <c r="A23" t="s">
        <v>41</v>
      </c>
      <c r="B23" s="33">
        <f ca="1">MIN(K21:K23)</f>
        <v>6</v>
      </c>
      <c r="C23" s="26" t="s">
        <v>23</v>
      </c>
      <c r="I23" s="53">
        <v>42920</v>
      </c>
      <c r="J23" s="53"/>
      <c r="K23" s="35">
        <f t="shared" ca="1" si="0"/>
        <v>42</v>
      </c>
      <c r="L23" s="35">
        <f t="shared" ca="1" si="1"/>
        <v>30</v>
      </c>
    </row>
    <row r="24" spans="1:15" x14ac:dyDescent="0.25">
      <c r="A24" s="27" t="s">
        <v>43</v>
      </c>
      <c r="B24" s="33">
        <f ca="1">MIN(L21:L23)</f>
        <v>4</v>
      </c>
      <c r="C24" s="26" t="s">
        <v>23</v>
      </c>
    </row>
    <row r="25" spans="1:15" x14ac:dyDescent="0.25">
      <c r="A25" t="s">
        <v>56</v>
      </c>
      <c r="B25" s="33">
        <f ca="1">NETWORKDAYS(L16,NOW())*8</f>
        <v>56</v>
      </c>
      <c r="C25" s="26"/>
    </row>
    <row r="26" spans="1:15" x14ac:dyDescent="0.25">
      <c r="B26" s="33"/>
      <c r="C26" s="26"/>
    </row>
    <row r="27" spans="1:15" x14ac:dyDescent="0.25">
      <c r="B27" s="33"/>
      <c r="C27" s="26"/>
    </row>
    <row r="28" spans="1:15" x14ac:dyDescent="0.25">
      <c r="B28" s="33"/>
      <c r="C28" s="26"/>
    </row>
  </sheetData>
  <mergeCells count="10">
    <mergeCell ref="B8:R8"/>
    <mergeCell ref="L18:O18"/>
    <mergeCell ref="I21:J21"/>
    <mergeCell ref="I22:J22"/>
    <mergeCell ref="I23:J23"/>
    <mergeCell ref="I20:J20"/>
    <mergeCell ref="L14:O14"/>
    <mergeCell ref="L15:O15"/>
    <mergeCell ref="L16:O16"/>
    <mergeCell ref="L17:O17"/>
  </mergeCells>
  <conditionalFormatting sqref="B8">
    <cfRule type="dataBar" priority="1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{F3F733DC-81A4-43A3-B7CF-A02F700C5139}</x14:id>
        </ext>
      </extLst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F733DC-81A4-43A3-B7CF-A02F700C513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="145" zoomScaleNormal="145" workbookViewId="0">
      <selection activeCell="B16" sqref="B16"/>
    </sheetView>
  </sheetViews>
  <sheetFormatPr defaultRowHeight="15" x14ac:dyDescent="0.25"/>
  <cols>
    <col min="1" max="1" width="24.28515625" customWidth="1"/>
    <col min="2" max="2" width="7.28515625" customWidth="1"/>
    <col min="3" max="3" width="7.140625" customWidth="1"/>
    <col min="4" max="4" width="6.85546875" customWidth="1"/>
    <col min="5" max="5" width="7" customWidth="1"/>
    <col min="6" max="6" width="7.140625" customWidth="1"/>
    <col min="7" max="7" width="7.28515625" customWidth="1"/>
    <col min="8" max="8" width="6.85546875" customWidth="1"/>
    <col min="9" max="10" width="7.140625" customWidth="1"/>
    <col min="11" max="12" width="7" customWidth="1"/>
    <col min="13" max="13" width="7.28515625" customWidth="1"/>
    <col min="14" max="14" width="7" customWidth="1"/>
    <col min="15" max="15" width="6.85546875" customWidth="1"/>
    <col min="16" max="17" width="7.140625" customWidth="1"/>
    <col min="18" max="18" width="6.85546875" customWidth="1"/>
    <col min="19" max="19" width="7" customWidth="1"/>
    <col min="20" max="20" width="7.140625" customWidth="1"/>
    <col min="22" max="22" width="4.7109375" customWidth="1"/>
  </cols>
  <sheetData>
    <row r="1" spans="1:23" x14ac:dyDescent="0.25">
      <c r="A1" s="17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50">
        <f ca="1">TODAY()</f>
        <v>42878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7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6.75" customHeight="1" x14ac:dyDescent="0.25">
      <c r="A8" s="21">
        <f ca="1">B8</f>
        <v>-0.60952380952380958</v>
      </c>
      <c r="B8" s="51">
        <f ca="1">NETWORKDAYS(M14,NOW())/(NETWORKDAYS(M14,M15))</f>
        <v>-0.60952380952380958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"/>
    </row>
    <row r="9" spans="1:23" ht="2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20"/>
      <c r="B10" s="1"/>
      <c r="C10" s="5"/>
      <c r="D10" s="5"/>
      <c r="E10" s="18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J14" s="22" t="s">
        <v>15</v>
      </c>
      <c r="K14" s="22"/>
      <c r="L14" s="22"/>
      <c r="M14" s="52">
        <v>42967</v>
      </c>
      <c r="N14" s="52"/>
      <c r="O14" s="52"/>
      <c r="P14" s="52"/>
      <c r="R14" s="69">
        <v>42970</v>
      </c>
      <c r="S14" s="69"/>
      <c r="T14" s="69"/>
      <c r="U14" s="47">
        <v>42870</v>
      </c>
    </row>
    <row r="15" spans="1:23" x14ac:dyDescent="0.25">
      <c r="A15" t="s">
        <v>50</v>
      </c>
      <c r="B15" t="s">
        <v>51</v>
      </c>
      <c r="J15" s="22" t="s">
        <v>16</v>
      </c>
      <c r="K15" s="22"/>
      <c r="L15" s="22"/>
      <c r="M15" s="52">
        <v>43114</v>
      </c>
      <c r="N15" s="52"/>
      <c r="O15" s="52"/>
      <c r="P15" s="52"/>
      <c r="R15" s="67">
        <v>43084</v>
      </c>
      <c r="S15" s="67"/>
      <c r="T15" s="67"/>
    </row>
    <row r="16" spans="1:23" x14ac:dyDescent="0.25">
      <c r="A16" t="s">
        <v>28</v>
      </c>
      <c r="B16">
        <f ca="1">COUNTIF(N18:P33,"&gt;"&amp;TODAY())</f>
        <v>13</v>
      </c>
      <c r="R16" s="67">
        <v>43094</v>
      </c>
      <c r="S16" s="67"/>
      <c r="T16" s="67"/>
    </row>
    <row r="17" spans="1:19" x14ac:dyDescent="0.25">
      <c r="A17" s="27" t="s">
        <v>29</v>
      </c>
      <c r="B17" s="24">
        <f ca="1">SUM(S18:S33)</f>
        <v>7</v>
      </c>
      <c r="J17" s="58" t="s">
        <v>8</v>
      </c>
      <c r="K17" s="58"/>
      <c r="L17" s="22" t="s">
        <v>40</v>
      </c>
      <c r="N17" s="68" t="s">
        <v>24</v>
      </c>
      <c r="O17" s="66"/>
      <c r="P17" s="66"/>
      <c r="Q17" s="66" t="s">
        <v>25</v>
      </c>
      <c r="R17" s="66"/>
      <c r="S17" s="28" t="s">
        <v>44</v>
      </c>
    </row>
    <row r="18" spans="1:19" x14ac:dyDescent="0.25">
      <c r="A18" s="27" t="s">
        <v>30</v>
      </c>
      <c r="B18" s="24">
        <f ca="1">B16-B17</f>
        <v>6</v>
      </c>
      <c r="J18" s="53">
        <v>42982</v>
      </c>
      <c r="K18" s="53"/>
      <c r="L18" s="34">
        <f ca="1">IF(_xlfn.DAYS(J18,TODAY())&gt;0,_xlfn.DAYS(J18,TODAY()),"")</f>
        <v>104</v>
      </c>
      <c r="N18" s="56">
        <v>42980</v>
      </c>
      <c r="O18" s="57"/>
      <c r="P18" s="57"/>
      <c r="Q18" s="62" t="s">
        <v>26</v>
      </c>
      <c r="R18" s="62"/>
      <c r="S18" s="29">
        <f ca="1">IF(AND(TODAY()&lt;N18,Q18="Home"),1,"")</f>
        <v>1</v>
      </c>
    </row>
    <row r="19" spans="1:19" x14ac:dyDescent="0.25">
      <c r="A19" t="s">
        <v>39</v>
      </c>
      <c r="B19">
        <f ca="1">FLOOR(_xlfn.DAYS(TODAY(),M14)/7,1)</f>
        <v>-13</v>
      </c>
      <c r="J19" s="54">
        <v>43062</v>
      </c>
      <c r="K19" s="54"/>
      <c r="L19" s="41">
        <f t="shared" ref="L19:L20" ca="1" si="0">IF(_xlfn.DAYS(J19,TODAY())&gt;0,_xlfn.DAYS(J19,TODAY()),"")</f>
        <v>184</v>
      </c>
      <c r="N19" s="60">
        <v>42987</v>
      </c>
      <c r="O19" s="61"/>
      <c r="P19" s="61"/>
      <c r="Q19" s="59" t="s">
        <v>26</v>
      </c>
      <c r="R19" s="59"/>
      <c r="S19" s="30">
        <f t="shared" ref="S19:S33" ca="1" si="1">IF(AND(TODAY()&lt;N19,Q19="Home"),1,"")</f>
        <v>1</v>
      </c>
    </row>
    <row r="20" spans="1:19" x14ac:dyDescent="0.25">
      <c r="A20" t="s">
        <v>54</v>
      </c>
      <c r="B20" s="38">
        <f ca="1">R16-NOW()</f>
        <v>215.43365416666347</v>
      </c>
      <c r="J20" s="53">
        <v>43063</v>
      </c>
      <c r="K20" s="53"/>
      <c r="L20" s="34">
        <f t="shared" ca="1" si="0"/>
        <v>185</v>
      </c>
      <c r="N20" s="56">
        <v>42994</v>
      </c>
      <c r="O20" s="57"/>
      <c r="P20" s="57"/>
      <c r="Q20" s="62" t="s">
        <v>27</v>
      </c>
      <c r="R20" s="62"/>
      <c r="S20" s="29" t="str">
        <f t="shared" ca="1" si="1"/>
        <v/>
      </c>
    </row>
    <row r="21" spans="1:19" x14ac:dyDescent="0.25">
      <c r="A21" s="27" t="s">
        <v>53</v>
      </c>
      <c r="B21">
        <f ca="1">B20*24</f>
        <v>5170.4076999999234</v>
      </c>
      <c r="N21" s="60">
        <v>43001</v>
      </c>
      <c r="O21" s="61"/>
      <c r="P21" s="61"/>
      <c r="Q21" s="59" t="s">
        <v>26</v>
      </c>
      <c r="R21" s="59"/>
      <c r="S21" s="30">
        <f t="shared" ca="1" si="1"/>
        <v>1</v>
      </c>
    </row>
    <row r="22" spans="1:19" x14ac:dyDescent="0.25">
      <c r="A22" t="s">
        <v>3</v>
      </c>
      <c r="B22">
        <f ca="1">NETWORKDAYS(TODAY(),R15,J23:K27)</f>
        <v>144</v>
      </c>
      <c r="J22" s="58" t="s">
        <v>52</v>
      </c>
      <c r="K22" s="58"/>
      <c r="L22" s="48" t="s">
        <v>40</v>
      </c>
      <c r="N22" s="56">
        <v>43008</v>
      </c>
      <c r="O22" s="57"/>
      <c r="P22" s="57"/>
      <c r="Q22" s="62" t="s">
        <v>27</v>
      </c>
      <c r="R22" s="62"/>
      <c r="S22" s="29" t="str">
        <f t="shared" ca="1" si="1"/>
        <v/>
      </c>
    </row>
    <row r="23" spans="1:19" x14ac:dyDescent="0.25">
      <c r="A23" t="s">
        <v>31</v>
      </c>
      <c r="B23" s="32">
        <f ca="1">NETWORKDAYS(TODAY(),R15,J18:L20)</f>
        <v>146</v>
      </c>
      <c r="J23" s="53">
        <v>43024</v>
      </c>
      <c r="K23" s="53"/>
      <c r="L23" s="34">
        <f ca="1">IF(_xlfn.DAYS(J23,TODAY())&gt;0,_xlfn.DAYS(J23,TODAY()),"")</f>
        <v>146</v>
      </c>
      <c r="M23" s="23"/>
      <c r="N23" s="60">
        <v>43015</v>
      </c>
      <c r="O23" s="61"/>
      <c r="P23" s="61"/>
      <c r="Q23" s="59" t="s">
        <v>26</v>
      </c>
      <c r="R23" s="59"/>
      <c r="S23" s="30">
        <f t="shared" ca="1" si="1"/>
        <v>1</v>
      </c>
    </row>
    <row r="24" spans="1:19" x14ac:dyDescent="0.25">
      <c r="A24" t="s">
        <v>55</v>
      </c>
      <c r="B24" s="49">
        <f ca="1">NETWORKDAYS(U14,TODAY())/20-0</f>
        <v>0.35</v>
      </c>
      <c r="J24" s="54">
        <v>43025</v>
      </c>
      <c r="K24" s="54"/>
      <c r="L24" s="41">
        <f t="shared" ref="L24:L27" ca="1" si="2">IF(_xlfn.DAYS(J24,TODAY())&gt;0,_xlfn.DAYS(J24,TODAY()),"")</f>
        <v>147</v>
      </c>
      <c r="N24" s="56">
        <v>43021</v>
      </c>
      <c r="O24" s="57"/>
      <c r="P24" s="57"/>
      <c r="Q24" s="62" t="s">
        <v>27</v>
      </c>
      <c r="R24" s="62"/>
      <c r="S24" s="29" t="str">
        <f t="shared" ca="1" si="1"/>
        <v/>
      </c>
    </row>
    <row r="25" spans="1:19" x14ac:dyDescent="0.25">
      <c r="A25" t="s">
        <v>56</v>
      </c>
      <c r="B25" s="38">
        <f ca="1">NETWORKDAYS(U14,NOW())*8-0</f>
        <v>56</v>
      </c>
      <c r="J25" s="53">
        <v>43061</v>
      </c>
      <c r="K25" s="53"/>
      <c r="L25" s="34">
        <f t="shared" ca="1" si="2"/>
        <v>183</v>
      </c>
      <c r="N25" s="60">
        <v>43036</v>
      </c>
      <c r="O25" s="61"/>
      <c r="P25" s="61"/>
      <c r="Q25" s="59" t="s">
        <v>26</v>
      </c>
      <c r="R25" s="59"/>
      <c r="S25" s="30">
        <f t="shared" ca="1" si="1"/>
        <v>1</v>
      </c>
    </row>
    <row r="26" spans="1:19" x14ac:dyDescent="0.25">
      <c r="J26" s="54">
        <v>43062</v>
      </c>
      <c r="K26" s="54"/>
      <c r="L26" s="41">
        <f t="shared" ca="1" si="2"/>
        <v>184</v>
      </c>
      <c r="N26" s="56">
        <v>43043</v>
      </c>
      <c r="O26" s="57"/>
      <c r="P26" s="57"/>
      <c r="Q26" s="62" t="s">
        <v>27</v>
      </c>
      <c r="R26" s="62"/>
      <c r="S26" s="29" t="str">
        <f t="shared" ca="1" si="1"/>
        <v/>
      </c>
    </row>
    <row r="27" spans="1:19" x14ac:dyDescent="0.25">
      <c r="J27" s="53">
        <v>43063</v>
      </c>
      <c r="K27" s="53"/>
      <c r="L27" s="34">
        <f t="shared" ca="1" si="2"/>
        <v>185</v>
      </c>
      <c r="N27" s="60">
        <v>43050</v>
      </c>
      <c r="O27" s="61"/>
      <c r="P27" s="61"/>
      <c r="Q27" s="59" t="s">
        <v>26</v>
      </c>
      <c r="R27" s="59"/>
      <c r="S27" s="30">
        <f t="shared" ca="1" si="1"/>
        <v>1</v>
      </c>
    </row>
    <row r="28" spans="1:19" x14ac:dyDescent="0.25">
      <c r="J28" s="54"/>
      <c r="K28" s="54"/>
      <c r="L28" s="41"/>
      <c r="N28" s="56">
        <v>43057</v>
      </c>
      <c r="O28" s="57"/>
      <c r="P28" s="57"/>
      <c r="Q28" s="62" t="s">
        <v>26</v>
      </c>
      <c r="R28" s="62"/>
      <c r="S28" s="29">
        <f t="shared" ca="1" si="1"/>
        <v>1</v>
      </c>
    </row>
    <row r="29" spans="1:19" x14ac:dyDescent="0.25">
      <c r="N29" s="60">
        <v>43064</v>
      </c>
      <c r="O29" s="61"/>
      <c r="P29" s="61"/>
      <c r="Q29" s="59" t="s">
        <v>27</v>
      </c>
      <c r="R29" s="59"/>
      <c r="S29" s="30" t="str">
        <f t="shared" ca="1" si="1"/>
        <v/>
      </c>
    </row>
    <row r="30" spans="1:19" x14ac:dyDescent="0.25">
      <c r="N30" s="56">
        <v>43071</v>
      </c>
      <c r="O30" s="57"/>
      <c r="P30" s="57"/>
      <c r="Q30" s="62" t="s">
        <v>27</v>
      </c>
      <c r="R30" s="62"/>
      <c r="S30" s="29" t="str">
        <f t="shared" ca="1" si="1"/>
        <v/>
      </c>
    </row>
    <row r="31" spans="1:19" x14ac:dyDescent="0.25">
      <c r="N31" s="60"/>
      <c r="O31" s="61"/>
      <c r="P31" s="61"/>
      <c r="Q31" s="59"/>
      <c r="R31" s="59"/>
      <c r="S31" s="30" t="str">
        <f t="shared" ca="1" si="1"/>
        <v/>
      </c>
    </row>
    <row r="32" spans="1:19" x14ac:dyDescent="0.25">
      <c r="N32" s="56"/>
      <c r="O32" s="57"/>
      <c r="P32" s="57"/>
      <c r="Q32" s="62"/>
      <c r="R32" s="62"/>
      <c r="S32" s="29" t="str">
        <f t="shared" ca="1" si="1"/>
        <v/>
      </c>
    </row>
    <row r="33" spans="14:19" x14ac:dyDescent="0.25">
      <c r="N33" s="63"/>
      <c r="O33" s="64"/>
      <c r="P33" s="64"/>
      <c r="Q33" s="65"/>
      <c r="R33" s="65"/>
      <c r="S33" s="31" t="str">
        <f t="shared" ca="1" si="1"/>
        <v/>
      </c>
    </row>
  </sheetData>
  <mergeCells count="51">
    <mergeCell ref="B8:V8"/>
    <mergeCell ref="M14:P14"/>
    <mergeCell ref="M15:P15"/>
    <mergeCell ref="J18:K18"/>
    <mergeCell ref="J17:K17"/>
    <mergeCell ref="R16:T16"/>
    <mergeCell ref="N17:P17"/>
    <mergeCell ref="R15:T15"/>
    <mergeCell ref="R14:T14"/>
    <mergeCell ref="Q19:R19"/>
    <mergeCell ref="N20:P20"/>
    <mergeCell ref="Q20:R20"/>
    <mergeCell ref="Q17:R17"/>
    <mergeCell ref="N18:P18"/>
    <mergeCell ref="Q18:R18"/>
    <mergeCell ref="N19:P19"/>
    <mergeCell ref="J19:K19"/>
    <mergeCell ref="J20:K20"/>
    <mergeCell ref="Q22:R22"/>
    <mergeCell ref="N30:P30"/>
    <mergeCell ref="Q30:R30"/>
    <mergeCell ref="N26:P26"/>
    <mergeCell ref="Q26:R26"/>
    <mergeCell ref="N29:P29"/>
    <mergeCell ref="Q29:R29"/>
    <mergeCell ref="N27:P27"/>
    <mergeCell ref="Q27:R27"/>
    <mergeCell ref="N28:P28"/>
    <mergeCell ref="Q28:R28"/>
    <mergeCell ref="N21:P21"/>
    <mergeCell ref="Q21:R21"/>
    <mergeCell ref="N23:P23"/>
    <mergeCell ref="N31:P31"/>
    <mergeCell ref="Q31:R31"/>
    <mergeCell ref="N33:P33"/>
    <mergeCell ref="Q33:R33"/>
    <mergeCell ref="N32:P32"/>
    <mergeCell ref="Q32:R32"/>
    <mergeCell ref="Q23:R23"/>
    <mergeCell ref="N25:P25"/>
    <mergeCell ref="Q25:R25"/>
    <mergeCell ref="N24:P24"/>
    <mergeCell ref="Q24:R24"/>
    <mergeCell ref="J26:K26"/>
    <mergeCell ref="J27:K27"/>
    <mergeCell ref="J28:K28"/>
    <mergeCell ref="N22:P22"/>
    <mergeCell ref="J22:K22"/>
    <mergeCell ref="J23:K23"/>
    <mergeCell ref="J24:K24"/>
    <mergeCell ref="J25:K25"/>
  </mergeCells>
  <conditionalFormatting sqref="B8">
    <cfRule type="dataBar" priority="2">
      <dataBar>
        <cfvo type="num" val="0"/>
        <cfvo type="num" val="1"/>
        <color rgb="FF008AEF"/>
      </dataBar>
      <extLst>
        <ext xmlns:x14="http://schemas.microsoft.com/office/spreadsheetml/2009/9/main" uri="{B025F937-C7B1-47D3-B67F-A62EFF666E3E}">
          <x14:id>{37A67299-89C0-4EAE-BF81-0F70CCBB2E64}</x14:id>
        </ext>
      </extLst>
    </cfRule>
  </conditionalFormatting>
  <conditionalFormatting sqref="Q18:R33">
    <cfRule type="containsText" dxfId="0" priority="1" operator="containsText" text="Away">
      <formula>NOT(ISERROR(SEARCH("Away",Q18)))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A67299-89C0-4EAE-BF81-0F70CCBB2E6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Spring 2017</vt:lpstr>
      <vt:lpstr>Summer 2017</vt:lpstr>
      <vt:lpstr>Fall 2017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%ipcmfullname%</dc:creator>
  <cp:lastModifiedBy>Thompson, Jacob</cp:lastModifiedBy>
  <cp:lastPrinted>2017-01-19T14:44:21Z</cp:lastPrinted>
  <dcterms:created xsi:type="dcterms:W3CDTF">2017-01-18T22:10:00Z</dcterms:created>
  <dcterms:modified xsi:type="dcterms:W3CDTF">2017-05-23T17:36:15Z</dcterms:modified>
</cp:coreProperties>
</file>